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ขร 2568\พ.ย.67\"/>
    </mc:Choice>
  </mc:AlternateContent>
  <xr:revisionPtr revIDLastSave="0" documentId="8_{010B7482-67DE-495D-A141-FEE0478417DF}" xr6:coauthVersionLast="36" xr6:coauthVersionMax="36" xr10:uidLastSave="{00000000-0000-0000-0000-000000000000}"/>
  <bookViews>
    <workbookView xWindow="0" yWindow="0" windowWidth="28800" windowHeight="11625" activeTab="1" xr2:uid="{00000000-000D-0000-FFFF-FFFF00000000}"/>
  </bookViews>
  <sheets>
    <sheet name="เฉพาะเจาะจง " sheetId="1" r:id="rId1"/>
    <sheet name="ประกวด " sheetId="2" r:id="rId2"/>
    <sheet name="คัดเลือก " sheetId="3" r:id="rId3"/>
  </sheets>
  <definedNames>
    <definedName name="_xlnm.Print_Area" localSheetId="2">'คัดเลือก '!$A$1:$L$16</definedName>
    <definedName name="_xlnm.Print_Area" localSheetId="0">'เฉพาะเจาะจง '!$A$1:$L$35</definedName>
    <definedName name="_xlnm.Print_Area" localSheetId="1">'ประกวด '!$A$1:$L$23</definedName>
    <definedName name="_xlnm.Print_Titles" localSheetId="2">'คัดเลือก '!$1:$7</definedName>
    <definedName name="_xlnm.Print_Titles" localSheetId="0">'เฉพาะเจาะจง '!$1:$7</definedName>
    <definedName name="_xlnm.Print_Titles" localSheetId="1">'ประกวด '!$1:$7</definedName>
  </definedNames>
  <calcPr calcId="191029"/>
</workbook>
</file>

<file path=xl/calcChain.xml><?xml version="1.0" encoding="utf-8"?>
<calcChain xmlns="http://schemas.openxmlformats.org/spreadsheetml/2006/main">
  <c r="J9" i="3" l="1"/>
  <c r="I9" i="3"/>
  <c r="C28" i="1"/>
  <c r="J14" i="2"/>
  <c r="I14" i="2" s="1"/>
  <c r="H14" i="2"/>
  <c r="J25" i="1"/>
  <c r="I25" i="1" s="1"/>
  <c r="H25" i="1"/>
  <c r="J24" i="1"/>
  <c r="I24" i="1" s="1"/>
  <c r="H24" i="1"/>
  <c r="J23" i="1"/>
  <c r="I23" i="1" s="1"/>
  <c r="H23" i="1"/>
  <c r="J22" i="1"/>
  <c r="I22" i="1" s="1"/>
  <c r="H22" i="1"/>
  <c r="H21" i="1"/>
  <c r="J21" i="1"/>
  <c r="I21" i="1"/>
  <c r="J13" i="2"/>
  <c r="I13" i="2" s="1"/>
  <c r="H13" i="2"/>
  <c r="J20" i="1"/>
  <c r="I20" i="1"/>
  <c r="H20" i="1"/>
  <c r="J19" i="1"/>
  <c r="I19" i="1" s="1"/>
  <c r="H19" i="1"/>
  <c r="J18" i="1"/>
  <c r="I18" i="1" s="1"/>
  <c r="H18" i="1"/>
  <c r="J17" i="1"/>
  <c r="I17" i="1" s="1"/>
  <c r="H17" i="1"/>
  <c r="J16" i="1"/>
  <c r="I16" i="1" s="1"/>
  <c r="H16" i="1"/>
  <c r="J15" i="1"/>
  <c r="I15" i="1" s="1"/>
  <c r="H15" i="1"/>
  <c r="J14" i="1"/>
  <c r="I14" i="1" s="1"/>
  <c r="H14" i="1"/>
  <c r="J12" i="2"/>
  <c r="I12" i="2" s="1"/>
  <c r="H12" i="2"/>
  <c r="J11" i="2"/>
  <c r="I11" i="2" s="1"/>
  <c r="H11" i="2"/>
  <c r="J10" i="2"/>
  <c r="I10" i="2" s="1"/>
  <c r="H10" i="2"/>
  <c r="J13" i="1"/>
  <c r="I13" i="1" s="1"/>
  <c r="H13" i="1"/>
  <c r="C14" i="3" l="1"/>
  <c r="C15" i="3"/>
  <c r="J9" i="2" l="1"/>
  <c r="I9" i="2" s="1"/>
  <c r="H9" i="2"/>
  <c r="J8" i="2"/>
  <c r="H8" i="2"/>
  <c r="I8" i="2" l="1"/>
  <c r="I16" i="2" s="1"/>
  <c r="J16" i="2"/>
  <c r="O19" i="1"/>
  <c r="O18" i="1"/>
  <c r="O17" i="1"/>
  <c r="H9" i="1"/>
  <c r="J9" i="1"/>
  <c r="I9" i="1" s="1"/>
  <c r="J12" i="1"/>
  <c r="I12" i="1" s="1"/>
  <c r="H12" i="1"/>
  <c r="C22" i="2"/>
  <c r="C21" i="2"/>
  <c r="H11" i="1" l="1"/>
  <c r="J11" i="1"/>
  <c r="I11" i="1" s="1"/>
  <c r="J10" i="1" l="1"/>
  <c r="I10" i="1" s="1"/>
  <c r="H10" i="1"/>
  <c r="J8" i="1" l="1"/>
  <c r="H8" i="1"/>
  <c r="I8" i="1" l="1"/>
  <c r="I28" i="1" s="1"/>
  <c r="J28" i="1"/>
  <c r="Q17" i="1"/>
  <c r="A2" i="2" l="1"/>
  <c r="A3" i="2" l="1"/>
  <c r="A3" i="3" s="1"/>
  <c r="A2" i="3"/>
  <c r="A1" i="2"/>
  <c r="A1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ศศิธร ยิ่งเชิดสุข</author>
  </authors>
  <commentList>
    <comment ref="C5" authorId="0" shapeId="0" xr:uid="{00000000-0006-0000-0000-000001000000}">
      <text>
        <r>
          <rPr>
            <b/>
            <sz val="16"/>
            <color indexed="81"/>
            <rFont val="Tahoma"/>
            <family val="2"/>
          </rPr>
          <t>Run tracking
ราคา PR</t>
        </r>
      </text>
    </comment>
    <comment ref="D5" authorId="0" shapeId="0" xr:uid="{00000000-0006-0000-0000-000002000000}">
      <text>
        <r>
          <rPr>
            <b/>
            <sz val="14"/>
            <color indexed="81"/>
            <rFont val="Tahoma"/>
            <family val="2"/>
          </rPr>
          <t>รายงานขอจ้าง
ราคากลาง</t>
        </r>
      </text>
    </comment>
    <comment ref="G6" authorId="0" shapeId="0" xr:uid="{00000000-0006-0000-0000-000003000000}">
      <text>
        <r>
          <rPr>
            <b/>
            <sz val="18"/>
            <color indexed="81"/>
            <rFont val="Tahoma"/>
            <family val="2"/>
          </rPr>
          <t>ราคาที่ออก PO</t>
        </r>
      </text>
    </comment>
  </commentList>
</comments>
</file>

<file path=xl/sharedStrings.xml><?xml version="1.0" encoding="utf-8"?>
<sst xmlns="http://schemas.openxmlformats.org/spreadsheetml/2006/main" count="181" uniqueCount="102">
  <si>
    <t>สำนักงานประปาสาขาสุวรรณภูมิ</t>
  </si>
  <si>
    <t>ลำดับที่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</si>
  <si>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</si>
  <si>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</si>
  <si>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</si>
  <si>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งานที่จัดซื้อหรือจัดจ้าง</t>
  </si>
  <si>
    <t>วิธีซื้อหรือจ้าง</t>
  </si>
  <si>
    <t>รายชื่อผู้เสนอราคา และ ราคาที่เสนอ</t>
  </si>
  <si>
    <t>ผู้ที่ได้รับการคัดเลือกและราคาที่ตกลงซื้อหรือจ้าง</t>
  </si>
  <si>
    <t>เหตุผลที่คัดเลือกโดยสรุป</t>
  </si>
  <si>
    <t>ราคาที่เหมาะสม</t>
  </si>
  <si>
    <t>โดยวิธีเฉพาะเจาะจง</t>
  </si>
  <si>
    <t>วิธีเฉพาะเจาะจง</t>
  </si>
  <si>
    <t>ผู้จัดทำ</t>
  </si>
  <si>
    <t>วงเงินงบประมาณที่จะซื้อหรือจ้าง (ไม่รวมvat)</t>
  </si>
  <si>
    <t>ราคากลาง(รวมvat)</t>
  </si>
  <si>
    <t>ราคาที่เสนอ(รวมvat) (บาท)</t>
  </si>
  <si>
    <t>ราคาที่ตกลงซื้อ/จ้าง(รวมvat) (บาท)</t>
  </si>
  <si>
    <t>โดยวิธีประกวดราคาอิเล็กทรอนิกส์</t>
  </si>
  <si>
    <t>ราคาที่ตกลงซื้อ/จ้าง(ไม่รวมvat) (บาท)</t>
  </si>
  <si>
    <t>โดยวิธีคัดเลือก</t>
  </si>
  <si>
    <t>วงเงินงบประมาณที่จะซื้อหรือจ้าง 
(ไม่รวมvat)</t>
  </si>
  <si>
    <t>ราคาที่
ตกลงซื้อ/จ้าง(ไม่รวมvat) (บาท)</t>
  </si>
  <si>
    <t>ราคาที่
ตกลงซื้อ/จ้าง(รวมvat) (บาท)</t>
  </si>
  <si>
    <t>หมายเหตุ เป็นราคาที่รวม VAT</t>
  </si>
  <si>
    <t>วิธีประกวดราคาอิเล็กทรอนิกส์</t>
  </si>
  <si>
    <t>หจก.ปิยชาติ คอนสตรัคชั่น</t>
  </si>
  <si>
    <t>บจก.บุญพิศลย์ การช่าง</t>
  </si>
  <si>
    <t>หจก.เค.ที.เมนเดอร์</t>
  </si>
  <si>
    <t>บจก.เอสดี. วอเตอร์</t>
  </si>
  <si>
    <t>สรุปผลการดำเนินการจัดซื้อจัดจ้างในรอบเดือน พฤศจิกายน พ.ศ.2567</t>
  </si>
  <si>
    <t>วันที่ 2 พฤศจิกายน 2567</t>
  </si>
  <si>
    <t>งานก่อสร้างวางท่อประปาและงานที่เกี่ยวข้อง งานวางท่อประปาเอกชน โครงการ แกรนด์ บริทาเนีย พระราม 9-มอเตอร์เวย์ เฟส 1.0 แขวงคลองสามประเวศ เขตลาดกระบัง กรุงเทพมหานคร พื้นที่สำนักงานประปาสาขาสุวรรณภูมิ</t>
  </si>
  <si>
    <t>หจก.ธ.เจริญผล 2024 คอนสตรัคชั่น</t>
  </si>
  <si>
    <t>เลขที่ 
วธ55-07-68
ลงวันที่ 
4/11/2567</t>
  </si>
  <si>
    <t>งานก่อสร้างวางท่อประปาและงานที่เกี่ยวข้อง งานวางท่อประปาเอกชน จำนวน 1 งาน 2 เส้นทาง
1.โครงการ คิทท์ บางนา กม.29 เฟส 2.0 ตำบลบางบ่อ อำเภอบางบ่อ จังหวัดสมุทรปราการ
และ 2.โครงการ บ้านนิรติ ศรีวารี บางนา เฟส 3.0 ตำบลบางโฉลง อำเภอบางพลี จังหวัดสมุทรปราการ พื้นที่สำนักงานประปาสาขาสุวรรณภูมิ</t>
  </si>
  <si>
    <t>หจก.ทรัพย์ไพศาล วอเตอร์</t>
  </si>
  <si>
    <t>เลขที่ 
วธ55-05-68
ลงวันที่ 
4/11/2567</t>
  </si>
  <si>
    <t>งานก่อสร้างวางท่อประปาและงานที่เกี่ยวข้อง งานวางท่อประปาเอกชน บริเวณโครงการ แกรนด์ บางกอก บูเลอวาร์ด กรุงเทพกรีฑา (GBB-KT) เฟส 5.0 แขวงคลองสามประเวศ เขตลาดกระบัง กรุงเทพมหานคร พื้นที่สำนักงานประปาสาขาสุวรรณภูมิ</t>
  </si>
  <si>
    <t>บจก.สุทธิพร การโยธา</t>
  </si>
  <si>
    <t>เลขที่ 
วธ55-04-68
ลงวันที่ 
5/11/2567</t>
  </si>
  <si>
    <t>งานก่อสร้างวางท่อประปาและงานที่เกี่ยวข้อง งานวางท่อประปาเอกชน โครงการ เศรษฐสิริ บางนา-อ่อนนุช เฟส 6.1 ตำบลราชาเทวะ อำเภอบางพลี จังหวัดสมุทรปราการ พื้นที่สำนักงานประปาสาขาสุวรรณภูมิ</t>
  </si>
  <si>
    <t>บจก.พงษดา</t>
  </si>
  <si>
    <t>เลขที่ 
วธ55-06-68
ลงวันที่ 
6/11/2567</t>
  </si>
  <si>
    <t>งานก่อสร้างวางท่อประปาและงานที่เกี่ยวข้อง เพื่อวางท่อประปาปรับปรุงกำลังน้ำ บริเวณซอยเคหะร่มเกล้า 33 เชื่อมถนนศรีนครินทร์-ร่มเกล้า แขวงคลองสองต้นนุ่น เขตลาดกระบัง กรุงเทพมหานคร พื้นที่สำนักงานประปาสาขาสุวรรณภูมิ</t>
  </si>
  <si>
    <t>เลขที่ 
ปป55-02-68
ลงวันที่ 
6/11/2567</t>
  </si>
  <si>
    <t>งานก่อสร้างวางท่อประปาและงานที่เกี่ยวข้อง งานวางท่อประปาเอกชน โครงการ Siwalee บางนา กม.13 เฟส 1.2 ตำบลบางพลีใหญ่ อำเภอบางพลี จังหวัดสมุทรปราการ พื้นที่สำนักงานประปาสาขาสุวรรณภูมิ</t>
  </si>
  <si>
    <t>เลขที่ 
วธ55-02-68
ลงวันที่ 
6/11/2567</t>
  </si>
  <si>
    <t>งานก่อสร้างวางท่อประปาและงานที่เกี่ยวข้อง เพื่อวางท่อประปาปรับปรุงกำลังน้ำร่วม อบต.บางบ่อ บริเวณเลียบคลองตีนนก หมู่ที่ 6 ตำบลบางบ่อ อำเภอบางบ่อ จังหวัดสมุทรปราการ พื้นที่สำนักงานประปาสาขาสุวรรณภูมิ</t>
  </si>
  <si>
    <t>เลขที่ 
ปป55-03-68
ลงวันที่ 
6/11/2567</t>
  </si>
  <si>
    <t xml:space="preserve">งานก่อสร้างวางท่อประปาและงานที่เกี่ยวข้อง งานวางท่อประปาเอกชน บริเวณโครงการ The Patio เฟส 12.0 ตำบลราชาเทวะ อำเภอบางพลี จังหวัดสมุทรปราการ พื้นที่สำนักงานประปาสาขาสุวรรณภูมิ </t>
  </si>
  <si>
    <t>หจก.อินแอนด์ออนเซอร์วิส</t>
  </si>
  <si>
    <t>เลขที่ 
วธ55-08-68
ลงวันที่ 
7/11/2567</t>
  </si>
  <si>
    <t>งานก่อสร้างวางท่อประปาและงานที่เกี่ยวข้อง เพื่อวางท่อประปาปรับปรุงกำลังน้ำร่วม พื้นที่สำนักงานประปาสาขาสุวรรณภูมิ</t>
  </si>
  <si>
    <t>หจก.โสภณกาญจนกิจ</t>
  </si>
  <si>
    <t>เลขที่ 
ปป55-01-68
ลงวันที่ 
8/11/2567</t>
  </si>
  <si>
    <t xml:space="preserve">งานก่อสร้างวางท่อประปา และงานที่เกี่ยวข้อง งานวางท่อประปาเอกชน พื้นที่สำนักงานประปาสาขาสุวรรณภูมิ </t>
  </si>
  <si>
    <t>บจก.พี.พี.ท่อบริการ</t>
  </si>
  <si>
    <t>เลขที่ 
วธ55-01-68
ลงวันที่ 
8/11/2567</t>
  </si>
  <si>
    <t>งานปรับปรุงถอดเปลี่ยนมาตรวัดน้ำครบวาระ และงานที่เกี่ยวข้อง พื้นที่สำนักงานประปาสาขาสุวรรณภูมิ</t>
  </si>
  <si>
    <t>งานก่อสร้างวางท่อประปาและงานที่เกี่ยวข้อง งานวางท่อประปาเอกชน โครงการ เศรษฐสิริ บางนา-อ่อนนุช เฟส 6.0 ตำบลราชาเทวะ อำเภอบางพลี จังหวัดสมุทรปราการ พื้นที่สำนักงานประปาสาขาสุวรรณภูมิ</t>
  </si>
  <si>
    <t>บจก.กัญญาวัฒน์ 2020</t>
  </si>
  <si>
    <t>เลขที่ 
วธ55-03-68
ลงวันที่ 
8/11/2567</t>
  </si>
  <si>
    <t>งานก่อสร้างวางท่อประปาและงานที่เกี่ยวข้อง งานวางท่อประปาเอกชน บริเวณโครงการ เดอะ เทรดเชอร์ โกลด์ เฟส 1.0 ตำบลบางพลีน้อย อำเภอบางบ่อ จังหวัดสมุทรปราการ พื้นที่สำนักงานประปาสาขาสุวรรณภูมิ</t>
  </si>
  <si>
    <t>หจก.วอเตอร์เวอค</t>
  </si>
  <si>
    <t>เลขที่ 
วธ55-10-68
ลงวันที่ 
12/11/2567</t>
  </si>
  <si>
    <t>งานจ้างเหมาบริการตรวจสอบระบบสัญญาณแจ้งเหตุเพลิงไหม้</t>
  </si>
  <si>
    <t>บจก.แกรนด์อีลิท ซัพพลายส์</t>
  </si>
  <si>
    <t>เลขที่ 
3300067536
ลงวันที่ 
13/11/2567</t>
  </si>
  <si>
    <t>งานก่อสร้างวางท่อประปาและงานที่เกี่ยวข้อง งานวางท่อประปาเอกชน โครงการ The City บางนา 2 เฟส 3.1 ตำบลบางพลีใหญ่ อำเภอบางพลี จังหวัดสมุทรปราการ พื้นที่สำนักงานประปาสาขาสุวรรณภูมิ</t>
  </si>
  <si>
    <t>บจก.วงศ์เพชร ก่อสร้าง</t>
  </si>
  <si>
    <t>เลขที่ 
วธ55-11-68
ลงวันที่ 
15/11/2567</t>
  </si>
  <si>
    <t>งานก่อสร้างวางท่อประปาและงานที่เกี่ยวข้อง งานวางท่อประปาเอกชน โครงการ บ้านแสนสิริ บางนา กม.10 เฟส 2.0 ตำบลบางพลีใหญ่ อำเภอบางพลี จังหวัดสมุทรปราการ พื้นที่สำนักงานประปาสาขาสุวรรณภูมิ</t>
  </si>
  <si>
    <t>หจก.เอ็น พี วาย 2023 เอ็นจิเนียริ่ง</t>
  </si>
  <si>
    <t>เลขที่ 
วธ55-12-68
ลงวันที่ 
18/11/2567</t>
  </si>
  <si>
    <t>งานก่อสร้างวางท่อประปาและงานที่เกี่ยวข้อง เพื่อวางท่อประปาปรับปรุงกำลังน้ำร่วม บริเวณหน้าโรงพยาบาลจุฬารัตน์ 1 ถนนกิ่งแก้ว ตำบลราชาเทวะ อำเภอบางพลี จังหวัดสมุทรปราการ พื้นที่สำนักงานประปาสาขาสุวรรณภูมิ</t>
  </si>
  <si>
    <t>หจก.อานนท์การช่าง</t>
  </si>
  <si>
    <t>เลขที่ 
ปป55-05-68
ลงวันที่ 
20/11/2567</t>
  </si>
  <si>
    <t>งานจ้างเหมาบริการซ่อมตู้ทำน้ำร้อน น้ำเย็น ขนาด 3 ก๊อก</t>
  </si>
  <si>
    <t>บจก.สยามคูลเลอร์ มาร์ท แอนด์ เซอร์วิส</t>
  </si>
  <si>
    <t>เลขที่ 
3300067668
ลงวันที่ 
21/11/2567</t>
  </si>
  <si>
    <t>ซื้อ Mobile Pressure Sensor จำนวน 20 เครื่อง</t>
  </si>
  <si>
    <t>เลขที่ 
3300067677
ลงวันที่ 
22/11/2567</t>
  </si>
  <si>
    <t>บจก.ยูโร-โอเรียนเตล เทรดดิ้ง</t>
  </si>
  <si>
    <t>งานก่อสร้างวางท่อประปาและงานที่เกี่ยวข้อง งานวางท่อประปาเอกชน โครงการ Siwalee บางนา กม.13 เฟส 2.0 ตำบลบางพลีใหญ่ อำเภอบางพลี จังหวัดสมุทรปราการ พื้นที่สำนักงานประปาสาขาสุวรรณภูมิ</t>
  </si>
  <si>
    <t>เลขที่ 
วธ55-14-68
ลงวันที่ 
22/11/2567</t>
  </si>
  <si>
    <t>งานก่อสร้างวางท่อประปาและงานที่เกี่ยวข้อง งานวางท่อประปาเอกชน โครงการ ศุภาลัย เอสเซ้นส์ บางนา-สุวรรณภูมิ เฟส 2.0 ตำบลราชาเทวะ อำเภอบางพลี จังหวัดสมุทรปราการ พื้นที่สำนักงานประปาสาขาสุวรรณภูมิ</t>
  </si>
  <si>
    <t>เลขที่ 
วธ55-15-68
ลงวันที่ 
25/11/2567</t>
  </si>
  <si>
    <t>งานก่อสร้างวางท่อประปาและงานที่เกี่ยวข้อง งานวางท่อประปาเอกชน จำนวน 1 งาน 2 เส้นทาง 
1.โครงการ เอสทารา ไฮด์ สุวรรณภูมิ เฟส 5 ถนนหลวงแพ่ง แขวงทับยาว เขตลาดกระบัง กรุงเทพมหานคร
2.บริเวณโฉนดที่ดินเลขที่ 65850 แขวงลำปลาทิว เขตลาดกระบัง กรุงเทพมหานคร พื้นที่สำนักงานประปาสาขาสุวรรณภูมิ</t>
  </si>
  <si>
    <t>บจก.เจริญพาณิชย์การช่าง</t>
  </si>
  <si>
    <t>เลขที่ 
วธ55-16-68
ลงวันที่ 
25/11/2567</t>
  </si>
  <si>
    <t>งานจ้างซ่อมบำรุงรถบรรทุกน้ำเย็น ทะเบียน 53-0079 กทม. และรถบรรทุกน้ำ ทะเบียน 52-4261 กทม.</t>
  </si>
  <si>
    <t>อู่พุฒวันเพ็ญ โดยนางสาววันดี พุฒวันเพ็ญ</t>
  </si>
  <si>
    <t>เลขที่ 
3300067726
ลงวันที่ 
26/11/2567</t>
  </si>
  <si>
    <t>งานก่อสร้างวางท่อประปาและงานที่เกี่ยวข้อง งานวางท่อประปาเอกชน จำนวน 1 งาน 2 เส้นทาง
1.โครงการ PLENO สุขุมวิท-บางนา 2 เฟส 6.0 ตำบลบางแก้ว อำเภอบางพลี จังหวัดสมุทรปราการ
และ 2.โครงการ คอนโดมี บางนา-บางบ่อ ตึก E (ฉ.68972) ตำบลบางบ่อ อำเภอบางบ่อ จังหวัดสมุทรปราการ พื้นที่สำนักงานประปาสาขาสุวรรณภูมิ</t>
  </si>
  <si>
    <t>หจก.สุวัฒนา คอนสตรัคชั่น</t>
  </si>
  <si>
    <t>เลขที่ 
วธ55-13-68
ลงวันที่ 
28/11/2567</t>
  </si>
  <si>
    <t>งานก่อสร้างวางท่อประปาและงานที่เกี่ยวข้อง งานวางท่อประปาเอกชน โครงการ บ้านแสนสิริ บางนา กม.10 เฟส 1.0 ตำบลบางพลีใหญ่ อำเภอบางพลี จังหวัดสมุทรปราการ พื้นที่สำนักงานประปาสาขาสุวรรณภูมิ</t>
  </si>
  <si>
    <t>เลขที่ 
3300067779
ลงวันที่ 
29/11/2567</t>
  </si>
  <si>
    <t>(นายธีรดนย์ วิจิตรจรรยา)</t>
  </si>
  <si>
    <t>นักบริหารงานพัสดุ 5 สจพ.กธบ.สสสภ.</t>
  </si>
  <si>
    <t>เลขที่ 
มว55-01-68
ลงวันที่ 
8/11/2567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</si>
</sst>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7" x14ac:knownFonts="1">
    <font>
      <sz val="10"/>
      <name val="Arial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8"/>
      <name val="TH SarabunPSK"/>
      <family val="2"/>
    </font>
    <font>
      <sz val="11"/>
      <color indexed="8"/>
      <name val="Tahoma"/>
      <family val="2"/>
      <charset val="222"/>
    </font>
    <font>
      <b/>
      <sz val="28"/>
      <name val="TH SarabunPSK"/>
      <family val="2"/>
    </font>
    <font>
      <sz val="28"/>
      <name val="TH SarabunPSK"/>
      <family val="2"/>
    </font>
    <font>
      <b/>
      <u/>
      <sz val="28"/>
      <name val="TH SarabunPSK"/>
      <family val="2"/>
    </font>
    <font>
      <sz val="28"/>
      <color theme="1"/>
      <name val="TH SarabunPSK"/>
      <family val="2"/>
    </font>
    <font>
      <b/>
      <i/>
      <u/>
      <sz val="28"/>
      <name val="TH SarabunPSK"/>
      <family val="2"/>
    </font>
    <font>
      <sz val="26"/>
      <color theme="1"/>
      <name val="TH SarabunPSK"/>
      <family val="2"/>
    </font>
    <font>
      <sz val="24"/>
      <name val="TH SarabunPSK"/>
      <family val="2"/>
    </font>
    <font>
      <b/>
      <sz val="16"/>
      <color indexed="81"/>
      <name val="Tahoma"/>
      <family val="2"/>
    </font>
    <font>
      <b/>
      <sz val="18"/>
      <color indexed="81"/>
      <name val="Tahoma"/>
      <family val="2"/>
    </font>
    <font>
      <b/>
      <sz val="14"/>
      <color indexed="81"/>
      <name val="Tahoma"/>
      <family val="2"/>
    </font>
    <font>
      <sz val="2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0" fontId="5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4" fillId="0" borderId="0" xfId="0" applyFont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43" fontId="4" fillId="0" borderId="0" xfId="1" applyNumberFormat="1" applyFont="1" applyFill="1"/>
    <xf numFmtId="0" fontId="4" fillId="0" borderId="0" xfId="0" applyNumberFormat="1" applyFont="1" applyFill="1" applyAlignment="1">
      <alignment horizontal="left" vertical="center"/>
    </xf>
    <xf numFmtId="187" fontId="4" fillId="0" borderId="0" xfId="1" applyNumberFormat="1" applyFont="1" applyFill="1"/>
    <xf numFmtId="187" fontId="4" fillId="0" borderId="0" xfId="1" applyNumberFormat="1" applyFont="1" applyFill="1" applyAlignment="1">
      <alignment horizontal="right"/>
    </xf>
    <xf numFmtId="0" fontId="4" fillId="0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top"/>
    </xf>
    <xf numFmtId="0" fontId="7" fillId="0" borderId="0" xfId="0" applyFont="1" applyFill="1"/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43" fontId="7" fillId="0" borderId="3" xfId="1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left" vertical="center" wrapText="1"/>
    </xf>
    <xf numFmtId="43" fontId="7" fillId="0" borderId="0" xfId="1" applyNumberFormat="1" applyFont="1" applyFill="1" applyBorder="1" applyAlignment="1">
      <alignment vertical="center"/>
    </xf>
    <xf numFmtId="187" fontId="7" fillId="0" borderId="0" xfId="1" applyNumberFormat="1" applyFont="1" applyFill="1"/>
    <xf numFmtId="4" fontId="10" fillId="0" borderId="0" xfId="1" applyNumberFormat="1" applyFont="1" applyFill="1" applyBorder="1" applyAlignment="1">
      <alignment vertical="center"/>
    </xf>
    <xf numFmtId="0" fontId="7" fillId="0" borderId="0" xfId="0" applyNumberFormat="1" applyFont="1" applyFill="1" applyAlignment="1">
      <alignment horizontal="left" vertical="center"/>
    </xf>
    <xf numFmtId="0" fontId="7" fillId="0" borderId="0" xfId="0" applyFont="1" applyFill="1" applyBorder="1"/>
    <xf numFmtId="187" fontId="7" fillId="0" borderId="0" xfId="1" applyNumberFormat="1" applyFont="1" applyFill="1" applyAlignment="1">
      <alignment horizontal="right"/>
    </xf>
    <xf numFmtId="43" fontId="7" fillId="0" borderId="0" xfId="1" applyNumberFormat="1" applyFont="1" applyFill="1"/>
    <xf numFmtId="0" fontId="11" fillId="0" borderId="3" xfId="31" applyNumberFormat="1" applyFont="1" applyFill="1" applyBorder="1" applyAlignment="1">
      <alignment horizontal="left" vertical="center" wrapText="1"/>
    </xf>
    <xf numFmtId="0" fontId="12" fillId="0" borderId="0" xfId="0" applyFont="1" applyFill="1"/>
    <xf numFmtId="0" fontId="12" fillId="0" borderId="0" xfId="0" applyFont="1"/>
    <xf numFmtId="0" fontId="12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center"/>
    </xf>
    <xf numFmtId="187" fontId="12" fillId="0" borderId="0" xfId="1" applyNumberFormat="1" applyFont="1" applyFill="1"/>
    <xf numFmtId="0" fontId="12" fillId="0" borderId="0" xfId="0" applyNumberFormat="1" applyFont="1" applyFill="1" applyAlignment="1">
      <alignment horizontal="left" vertical="center"/>
    </xf>
    <xf numFmtId="187" fontId="12" fillId="0" borderId="0" xfId="1" applyNumberFormat="1" applyFont="1" applyFill="1" applyAlignment="1">
      <alignment horizontal="right"/>
    </xf>
    <xf numFmtId="43" fontId="12" fillId="0" borderId="0" xfId="1" applyNumberFormat="1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31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11" fillId="0" borderId="0" xfId="31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43" fontId="7" fillId="0" borderId="0" xfId="1" applyNumberFormat="1" applyFont="1" applyFill="1" applyAlignment="1">
      <alignment vertical="center"/>
    </xf>
    <xf numFmtId="187" fontId="7" fillId="0" borderId="0" xfId="1" applyNumberFormat="1" applyFont="1" applyFill="1" applyAlignment="1">
      <alignment vertical="center"/>
    </xf>
    <xf numFmtId="187" fontId="7" fillId="0" borderId="0" xfId="1" applyNumberFormat="1" applyFont="1" applyFill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43" fontId="16" fillId="0" borderId="0" xfId="1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7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left"/>
    </xf>
    <xf numFmtId="4" fontId="7" fillId="0" borderId="0" xfId="0" applyNumberFormat="1" applyFont="1" applyFill="1"/>
    <xf numFmtId="0" fontId="7" fillId="0" borderId="3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4" fontId="12" fillId="0" borderId="0" xfId="0" applyNumberFormat="1" applyFont="1" applyFill="1" applyAlignment="1">
      <alignment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3" fontId="7" fillId="0" borderId="3" xfId="0" applyNumberFormat="1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top" wrapText="1"/>
    </xf>
    <xf numFmtId="187" fontId="7" fillId="0" borderId="5" xfId="0" applyNumberFormat="1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87" fontId="7" fillId="0" borderId="4" xfId="0" applyNumberFormat="1" applyFont="1" applyFill="1" applyBorder="1" applyAlignment="1">
      <alignment horizontal="center" vertical="center" wrapText="1"/>
    </xf>
    <xf numFmtId="187" fontId="7" fillId="0" borderId="5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</cellXfs>
  <cellStyles count="33">
    <cellStyle name="Comma" xfId="1" builtinId="3"/>
    <cellStyle name="Excel Built-in Normal" xfId="2" xr:uid="{00000000-0005-0000-0000-000001000000}"/>
    <cellStyle name="Excel Built-in Normal 2" xfId="3" xr:uid="{00000000-0005-0000-0000-000002000000}"/>
    <cellStyle name="Normal" xfId="0" builtinId="0"/>
    <cellStyle name="Normal 10" xfId="4" xr:uid="{00000000-0005-0000-0000-000004000000}"/>
    <cellStyle name="Normal 11" xfId="5" xr:uid="{00000000-0005-0000-0000-000005000000}"/>
    <cellStyle name="Normal 12" xfId="6" xr:uid="{00000000-0005-0000-0000-000006000000}"/>
    <cellStyle name="Normal 12 2" xfId="7" xr:uid="{00000000-0005-0000-0000-000007000000}"/>
    <cellStyle name="Normal 13" xfId="8" xr:uid="{00000000-0005-0000-0000-000008000000}"/>
    <cellStyle name="Normal 13 2" xfId="9" xr:uid="{00000000-0005-0000-0000-000009000000}"/>
    <cellStyle name="Normal 14" xfId="10" xr:uid="{00000000-0005-0000-0000-00000A000000}"/>
    <cellStyle name="Normal 14 2" xfId="11" xr:uid="{00000000-0005-0000-0000-00000B000000}"/>
    <cellStyle name="Normal 15" xfId="12" xr:uid="{00000000-0005-0000-0000-00000C000000}"/>
    <cellStyle name="Normal 15 2" xfId="13" xr:uid="{00000000-0005-0000-0000-00000D000000}"/>
    <cellStyle name="Normal 16" xfId="14" xr:uid="{00000000-0005-0000-0000-00000E000000}"/>
    <cellStyle name="Normal 16 2" xfId="15" xr:uid="{00000000-0005-0000-0000-00000F000000}"/>
    <cellStyle name="Normal 16 3" xfId="31" xr:uid="{00000000-0005-0000-0000-000010000000}"/>
    <cellStyle name="Normal 2" xfId="16" xr:uid="{00000000-0005-0000-0000-000011000000}"/>
    <cellStyle name="Normal 2 2" xfId="17" xr:uid="{00000000-0005-0000-0000-000012000000}"/>
    <cellStyle name="Normal 2 3" xfId="18" xr:uid="{00000000-0005-0000-0000-000013000000}"/>
    <cellStyle name="Normal 2 4" xfId="19" xr:uid="{00000000-0005-0000-0000-000014000000}"/>
    <cellStyle name="Normal 2 5" xfId="20" xr:uid="{00000000-0005-0000-0000-000015000000}"/>
    <cellStyle name="Normal 2 6" xfId="21" xr:uid="{00000000-0005-0000-0000-000016000000}"/>
    <cellStyle name="Normal 2 7" xfId="22" xr:uid="{00000000-0005-0000-0000-000017000000}"/>
    <cellStyle name="Normal 3" xfId="23" xr:uid="{00000000-0005-0000-0000-000018000000}"/>
    <cellStyle name="Normal 4" xfId="24" xr:uid="{00000000-0005-0000-0000-000019000000}"/>
    <cellStyle name="Normal 5" xfId="25" xr:uid="{00000000-0005-0000-0000-00001A000000}"/>
    <cellStyle name="Normal 6" xfId="26" xr:uid="{00000000-0005-0000-0000-00001B000000}"/>
    <cellStyle name="Normal 7" xfId="27" xr:uid="{00000000-0005-0000-0000-00001C000000}"/>
    <cellStyle name="Normal 8" xfId="28" xr:uid="{00000000-0005-0000-0000-00001D000000}"/>
    <cellStyle name="Normal 9" xfId="29" xr:uid="{00000000-0005-0000-0000-00001E000000}"/>
    <cellStyle name="Note 2" xfId="30" xr:uid="{00000000-0005-0000-0000-00001F000000}"/>
    <cellStyle name="เครื่องหมายจุลภาค 2" xfId="32" xr:uid="{00000000-0005-0000-0000-000020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4"/>
  <sheetViews>
    <sheetView view="pageBreakPreview" zoomScale="55" zoomScaleSheetLayoutView="55" workbookViewId="0">
      <pane ySplit="7" topLeftCell="A23" activePane="bottomLeft" state="frozen"/>
      <selection pane="bottomLeft" activeCell="H24" sqref="H24"/>
    </sheetView>
  </sheetViews>
  <sheetFormatPr defaultColWidth="9.140625" defaultRowHeight="30.75" x14ac:dyDescent="0.45"/>
  <cols>
    <col min="1" max="1" width="9.5703125" style="30" customWidth="1"/>
    <col min="2" max="2" width="87" style="52" customWidth="1"/>
    <col min="3" max="3" width="30.7109375" style="25" customWidth="1"/>
    <col min="4" max="4" width="28" style="34" customWidth="1"/>
    <col min="5" max="5" width="26.140625" style="30" customWidth="1"/>
    <col min="6" max="6" width="44.85546875" style="25" customWidth="1"/>
    <col min="7" max="7" width="25.85546875" style="31" customWidth="1"/>
    <col min="8" max="8" width="45.42578125" style="25" customWidth="1"/>
    <col min="9" max="9" width="27.85546875" style="25" customWidth="1"/>
    <col min="10" max="10" width="27.85546875" style="33" customWidth="1"/>
    <col min="11" max="11" width="25.140625" style="25" customWidth="1"/>
    <col min="12" max="12" width="36" style="32" customWidth="1"/>
    <col min="13" max="14" width="9.140625" style="25"/>
    <col min="15" max="15" width="27.5703125" style="25" customWidth="1"/>
    <col min="16" max="16" width="9.140625" style="26"/>
    <col min="17" max="17" width="20.140625" style="26" bestFit="1" customWidth="1"/>
    <col min="18" max="16384" width="9.140625" style="26"/>
  </cols>
  <sheetData>
    <row r="1" spans="1:15" ht="36" x14ac:dyDescent="0.55000000000000004">
      <c r="A1" s="62" t="s">
        <v>30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5" ht="36" x14ac:dyDescent="0.55000000000000004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5" ht="36" x14ac:dyDescent="0.55000000000000004">
      <c r="A3" s="63" t="s">
        <v>31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5" ht="36" x14ac:dyDescent="0.55000000000000004">
      <c r="A4" s="64" t="s">
        <v>11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5" s="28" customFormat="1" ht="35.25" customHeight="1" x14ac:dyDescent="0.2">
      <c r="A5" s="65" t="s">
        <v>1</v>
      </c>
      <c r="B5" s="65" t="s">
        <v>5</v>
      </c>
      <c r="C5" s="66" t="s">
        <v>21</v>
      </c>
      <c r="D5" s="67" t="s">
        <v>15</v>
      </c>
      <c r="E5" s="65" t="s">
        <v>6</v>
      </c>
      <c r="F5" s="65" t="s">
        <v>7</v>
      </c>
      <c r="G5" s="65"/>
      <c r="H5" s="65" t="s">
        <v>8</v>
      </c>
      <c r="I5" s="65"/>
      <c r="J5" s="65"/>
      <c r="K5" s="65" t="s">
        <v>9</v>
      </c>
      <c r="L5" s="65" t="s">
        <v>2</v>
      </c>
      <c r="M5" s="27"/>
      <c r="N5" s="27"/>
      <c r="O5" s="27"/>
    </row>
    <row r="6" spans="1:15" s="28" customFormat="1" ht="30.75" customHeight="1" x14ac:dyDescent="0.2">
      <c r="A6" s="65"/>
      <c r="B6" s="65"/>
      <c r="C6" s="66"/>
      <c r="D6" s="67"/>
      <c r="E6" s="65"/>
      <c r="F6" s="70" t="s">
        <v>3</v>
      </c>
      <c r="G6" s="72" t="s">
        <v>16</v>
      </c>
      <c r="H6" s="70" t="s">
        <v>4</v>
      </c>
      <c r="I6" s="68" t="s">
        <v>19</v>
      </c>
      <c r="J6" s="68" t="s">
        <v>17</v>
      </c>
      <c r="K6" s="65"/>
      <c r="L6" s="65"/>
      <c r="M6" s="27"/>
      <c r="N6" s="27"/>
      <c r="O6" s="27"/>
    </row>
    <row r="7" spans="1:15" s="28" customFormat="1" ht="90" customHeight="1" x14ac:dyDescent="0.2">
      <c r="A7" s="65"/>
      <c r="B7" s="65"/>
      <c r="C7" s="66"/>
      <c r="D7" s="67"/>
      <c r="E7" s="65"/>
      <c r="F7" s="71"/>
      <c r="G7" s="73"/>
      <c r="H7" s="74"/>
      <c r="I7" s="69"/>
      <c r="J7" s="69"/>
      <c r="K7" s="65"/>
      <c r="L7" s="65"/>
      <c r="M7" s="27"/>
      <c r="N7" s="27"/>
      <c r="O7" s="27"/>
    </row>
    <row r="8" spans="1:15" s="29" customFormat="1" ht="165" customHeight="1" x14ac:dyDescent="0.2">
      <c r="A8" s="12">
        <v>1</v>
      </c>
      <c r="B8" s="13" t="s">
        <v>32</v>
      </c>
      <c r="C8" s="14">
        <v>436575.7</v>
      </c>
      <c r="D8" s="14">
        <v>467136</v>
      </c>
      <c r="E8" s="12" t="s">
        <v>12</v>
      </c>
      <c r="F8" s="49" t="s">
        <v>33</v>
      </c>
      <c r="G8" s="14">
        <v>452893</v>
      </c>
      <c r="H8" s="38" t="str">
        <f t="shared" ref="H8:H10" si="0">F8</f>
        <v>หจก.ธ.เจริญผล 2024 คอนสตรัคชั่น</v>
      </c>
      <c r="I8" s="14">
        <f t="shared" ref="I8:I9" si="1">ROUND((J8*100)/107,2)</f>
        <v>423264.49</v>
      </c>
      <c r="J8" s="14">
        <f t="shared" ref="J8:J10" si="2">G8</f>
        <v>452893</v>
      </c>
      <c r="K8" s="12" t="s">
        <v>10</v>
      </c>
      <c r="L8" s="24" t="s">
        <v>34</v>
      </c>
    </row>
    <row r="9" spans="1:15" s="29" customFormat="1" ht="252" x14ac:dyDescent="0.2">
      <c r="A9" s="12">
        <v>2</v>
      </c>
      <c r="B9" s="13" t="s">
        <v>35</v>
      </c>
      <c r="C9" s="14">
        <v>427387.85</v>
      </c>
      <c r="D9" s="14">
        <v>457305</v>
      </c>
      <c r="E9" s="12" t="s">
        <v>12</v>
      </c>
      <c r="F9" s="54" t="s">
        <v>36</v>
      </c>
      <c r="G9" s="14">
        <v>442751</v>
      </c>
      <c r="H9" s="54" t="str">
        <f t="shared" si="0"/>
        <v>หจก.ทรัพย์ไพศาล วอเตอร์</v>
      </c>
      <c r="I9" s="14">
        <f t="shared" si="1"/>
        <v>413785.98</v>
      </c>
      <c r="J9" s="14">
        <f>G9</f>
        <v>442751</v>
      </c>
      <c r="K9" s="12" t="s">
        <v>10</v>
      </c>
      <c r="L9" s="24" t="s">
        <v>37</v>
      </c>
    </row>
    <row r="10" spans="1:15" s="29" customFormat="1" ht="165.75" customHeight="1" x14ac:dyDescent="0.2">
      <c r="A10" s="12">
        <v>3</v>
      </c>
      <c r="B10" s="13" t="s">
        <v>38</v>
      </c>
      <c r="C10" s="14">
        <v>218055.14</v>
      </c>
      <c r="D10" s="14">
        <v>233319</v>
      </c>
      <c r="E10" s="12" t="s">
        <v>12</v>
      </c>
      <c r="F10" s="49" t="s">
        <v>39</v>
      </c>
      <c r="G10" s="14">
        <v>226079</v>
      </c>
      <c r="H10" s="39" t="str">
        <f t="shared" si="0"/>
        <v>บจก.สุทธิพร การโยธา</v>
      </c>
      <c r="I10" s="14">
        <f>ROUND((J10*100)/107,2)</f>
        <v>211288.79</v>
      </c>
      <c r="J10" s="14">
        <f t="shared" si="2"/>
        <v>226079</v>
      </c>
      <c r="K10" s="12" t="s">
        <v>10</v>
      </c>
      <c r="L10" s="24" t="s">
        <v>40</v>
      </c>
    </row>
    <row r="11" spans="1:15" s="29" customFormat="1" ht="144" x14ac:dyDescent="0.2">
      <c r="A11" s="12">
        <v>4</v>
      </c>
      <c r="B11" s="13" t="s">
        <v>41</v>
      </c>
      <c r="C11" s="14">
        <v>212794.39</v>
      </c>
      <c r="D11" s="14">
        <v>227690</v>
      </c>
      <c r="E11" s="12" t="s">
        <v>12</v>
      </c>
      <c r="F11" s="57" t="s">
        <v>42</v>
      </c>
      <c r="G11" s="14">
        <v>220554</v>
      </c>
      <c r="H11" s="49" t="str">
        <f t="shared" ref="H11" si="3">F11</f>
        <v>บจก.พงษดา</v>
      </c>
      <c r="I11" s="14">
        <f t="shared" ref="I11" si="4">ROUND((J11*100)/107,2)</f>
        <v>206125.23</v>
      </c>
      <c r="J11" s="14">
        <f t="shared" ref="J11" si="5">G11</f>
        <v>220554</v>
      </c>
      <c r="K11" s="12" t="s">
        <v>10</v>
      </c>
      <c r="L11" s="24" t="s">
        <v>43</v>
      </c>
    </row>
    <row r="12" spans="1:15" s="29" customFormat="1" ht="144" x14ac:dyDescent="0.2">
      <c r="A12" s="12">
        <v>5</v>
      </c>
      <c r="B12" s="13" t="s">
        <v>46</v>
      </c>
      <c r="C12" s="14">
        <v>373425.23</v>
      </c>
      <c r="D12" s="14">
        <v>399565</v>
      </c>
      <c r="E12" s="12" t="s">
        <v>12</v>
      </c>
      <c r="F12" s="59" t="s">
        <v>26</v>
      </c>
      <c r="G12" s="14">
        <v>387002</v>
      </c>
      <c r="H12" s="54" t="str">
        <f t="shared" ref="H12:H22" si="6">F12</f>
        <v>หจก.ปิยชาติ คอนสตรัคชั่น</v>
      </c>
      <c r="I12" s="14">
        <f t="shared" ref="I12:I22" si="7">ROUND((J12*100)/107,2)</f>
        <v>361684.11</v>
      </c>
      <c r="J12" s="14">
        <f t="shared" ref="J12:J22" si="8">G12</f>
        <v>387002</v>
      </c>
      <c r="K12" s="12" t="s">
        <v>10</v>
      </c>
      <c r="L12" s="24" t="s">
        <v>47</v>
      </c>
    </row>
    <row r="13" spans="1:15" s="29" customFormat="1" ht="144" x14ac:dyDescent="0.2">
      <c r="A13" s="12">
        <v>6</v>
      </c>
      <c r="B13" s="13" t="s">
        <v>50</v>
      </c>
      <c r="C13" s="14">
        <v>225077.57</v>
      </c>
      <c r="D13" s="14">
        <v>240833</v>
      </c>
      <c r="E13" s="12" t="s">
        <v>12</v>
      </c>
      <c r="F13" s="60" t="s">
        <v>51</v>
      </c>
      <c r="G13" s="14">
        <v>233395</v>
      </c>
      <c r="H13" s="54" t="str">
        <f t="shared" si="6"/>
        <v>หจก.อินแอนด์ออนเซอร์วิส</v>
      </c>
      <c r="I13" s="14">
        <f t="shared" si="7"/>
        <v>218126.17</v>
      </c>
      <c r="J13" s="14">
        <f t="shared" si="8"/>
        <v>233395</v>
      </c>
      <c r="K13" s="12" t="s">
        <v>10</v>
      </c>
      <c r="L13" s="24" t="s">
        <v>52</v>
      </c>
    </row>
    <row r="14" spans="1:15" s="29" customFormat="1" ht="144" x14ac:dyDescent="0.2">
      <c r="A14" s="12">
        <v>7</v>
      </c>
      <c r="B14" s="13" t="s">
        <v>60</v>
      </c>
      <c r="C14" s="14">
        <v>367168.22</v>
      </c>
      <c r="D14" s="14">
        <v>392870</v>
      </c>
      <c r="E14" s="12" t="s">
        <v>12</v>
      </c>
      <c r="F14" s="60" t="s">
        <v>61</v>
      </c>
      <c r="G14" s="14">
        <v>380541</v>
      </c>
      <c r="H14" s="54" t="str">
        <f t="shared" si="6"/>
        <v>บจก.กัญญาวัฒน์ 2020</v>
      </c>
      <c r="I14" s="14">
        <f t="shared" si="7"/>
        <v>355645.79</v>
      </c>
      <c r="J14" s="14">
        <f t="shared" si="8"/>
        <v>380541</v>
      </c>
      <c r="K14" s="12" t="s">
        <v>10</v>
      </c>
      <c r="L14" s="24" t="s">
        <v>62</v>
      </c>
    </row>
    <row r="15" spans="1:15" s="29" customFormat="1" ht="144" x14ac:dyDescent="0.2">
      <c r="A15" s="12">
        <v>8</v>
      </c>
      <c r="B15" s="13" t="s">
        <v>63</v>
      </c>
      <c r="C15" s="14">
        <v>420745.79</v>
      </c>
      <c r="D15" s="14">
        <v>450198</v>
      </c>
      <c r="E15" s="12" t="s">
        <v>12</v>
      </c>
      <c r="F15" s="60" t="s">
        <v>64</v>
      </c>
      <c r="G15" s="14">
        <v>435995</v>
      </c>
      <c r="H15" s="54" t="str">
        <f t="shared" si="6"/>
        <v>หจก.วอเตอร์เวอค</v>
      </c>
      <c r="I15" s="14">
        <f t="shared" si="7"/>
        <v>407471.96</v>
      </c>
      <c r="J15" s="14">
        <f t="shared" si="8"/>
        <v>435995</v>
      </c>
      <c r="K15" s="12" t="s">
        <v>10</v>
      </c>
      <c r="L15" s="24" t="s">
        <v>65</v>
      </c>
    </row>
    <row r="16" spans="1:15" s="29" customFormat="1" ht="135" x14ac:dyDescent="0.2">
      <c r="A16" s="12">
        <v>9</v>
      </c>
      <c r="B16" s="13" t="s">
        <v>66</v>
      </c>
      <c r="C16" s="14">
        <v>15500</v>
      </c>
      <c r="D16" s="14">
        <v>16585</v>
      </c>
      <c r="E16" s="12" t="s">
        <v>12</v>
      </c>
      <c r="F16" s="60" t="s">
        <v>67</v>
      </c>
      <c r="G16" s="14">
        <v>16585</v>
      </c>
      <c r="H16" s="54" t="str">
        <f t="shared" si="6"/>
        <v>บจก.แกรนด์อีลิท ซัพพลายส์</v>
      </c>
      <c r="I16" s="14">
        <f t="shared" si="7"/>
        <v>15500</v>
      </c>
      <c r="J16" s="14">
        <f t="shared" si="8"/>
        <v>16585</v>
      </c>
      <c r="K16" s="12" t="s">
        <v>10</v>
      </c>
      <c r="L16" s="24" t="s">
        <v>68</v>
      </c>
    </row>
    <row r="17" spans="1:17" s="29" customFormat="1" ht="144" x14ac:dyDescent="0.2">
      <c r="A17" s="12">
        <v>10</v>
      </c>
      <c r="B17" s="13" t="s">
        <v>69</v>
      </c>
      <c r="C17" s="14">
        <v>334243.93</v>
      </c>
      <c r="D17" s="14">
        <v>357641</v>
      </c>
      <c r="E17" s="12" t="s">
        <v>12</v>
      </c>
      <c r="F17" s="60" t="s">
        <v>70</v>
      </c>
      <c r="G17" s="14">
        <v>346345</v>
      </c>
      <c r="H17" s="54" t="str">
        <f t="shared" si="6"/>
        <v>บจก.วงศ์เพชร ก่อสร้าง</v>
      </c>
      <c r="I17" s="14">
        <f t="shared" si="7"/>
        <v>323686.92</v>
      </c>
      <c r="J17" s="14">
        <f t="shared" si="8"/>
        <v>346345</v>
      </c>
      <c r="K17" s="12" t="s">
        <v>10</v>
      </c>
      <c r="L17" s="24" t="s">
        <v>71</v>
      </c>
      <c r="O17" s="56">
        <f>C28</f>
        <v>4958396.34</v>
      </c>
      <c r="Q17" s="56">
        <f>I28+'ประกวด '!I16+'คัดเลือก '!I9</f>
        <v>12016382.48</v>
      </c>
    </row>
    <row r="18" spans="1:17" s="29" customFormat="1" ht="144" x14ac:dyDescent="0.2">
      <c r="A18" s="12">
        <v>11</v>
      </c>
      <c r="B18" s="13" t="s">
        <v>72</v>
      </c>
      <c r="C18" s="14">
        <v>375333.64</v>
      </c>
      <c r="D18" s="14">
        <v>401607</v>
      </c>
      <c r="E18" s="12" t="s">
        <v>12</v>
      </c>
      <c r="F18" s="60" t="s">
        <v>73</v>
      </c>
      <c r="G18" s="14">
        <v>388995</v>
      </c>
      <c r="H18" s="54" t="str">
        <f t="shared" si="6"/>
        <v>หจก.เอ็น พี วาย 2023 เอ็นจิเนียริ่ง</v>
      </c>
      <c r="I18" s="14">
        <f t="shared" si="7"/>
        <v>363546.73</v>
      </c>
      <c r="J18" s="14">
        <f t="shared" si="8"/>
        <v>388995</v>
      </c>
      <c r="K18" s="12" t="s">
        <v>10</v>
      </c>
      <c r="L18" s="24" t="s">
        <v>74</v>
      </c>
      <c r="O18" s="56" t="e">
        <f>'ประกวด '!#REF!+'ประกวด '!C8</f>
        <v>#REF!</v>
      </c>
    </row>
    <row r="19" spans="1:17" s="29" customFormat="1" ht="180" x14ac:dyDescent="0.2">
      <c r="A19" s="12">
        <v>12</v>
      </c>
      <c r="B19" s="13" t="s">
        <v>75</v>
      </c>
      <c r="C19" s="14">
        <v>242159.81</v>
      </c>
      <c r="D19" s="14">
        <v>259111</v>
      </c>
      <c r="E19" s="12" t="s">
        <v>12</v>
      </c>
      <c r="F19" s="60" t="s">
        <v>76</v>
      </c>
      <c r="G19" s="14">
        <v>250971</v>
      </c>
      <c r="H19" s="54" t="str">
        <f t="shared" si="6"/>
        <v>หจก.อานนท์การช่าง</v>
      </c>
      <c r="I19" s="14">
        <f t="shared" si="7"/>
        <v>234552.34</v>
      </c>
      <c r="J19" s="14">
        <f t="shared" si="8"/>
        <v>250971</v>
      </c>
      <c r="K19" s="12" t="s">
        <v>10</v>
      </c>
      <c r="L19" s="24" t="s">
        <v>77</v>
      </c>
      <c r="O19" s="56">
        <f>'คัดเลือก '!C8</f>
        <v>0</v>
      </c>
    </row>
    <row r="20" spans="1:17" s="29" customFormat="1" ht="135" x14ac:dyDescent="0.2">
      <c r="A20" s="12">
        <v>13</v>
      </c>
      <c r="B20" s="13" t="s">
        <v>78</v>
      </c>
      <c r="C20" s="14">
        <v>7830</v>
      </c>
      <c r="D20" s="14">
        <v>8378.1</v>
      </c>
      <c r="E20" s="12" t="s">
        <v>12</v>
      </c>
      <c r="F20" s="57" t="s">
        <v>79</v>
      </c>
      <c r="G20" s="14">
        <v>8378.1</v>
      </c>
      <c r="H20" s="57" t="str">
        <f t="shared" si="6"/>
        <v>บจก.สยามคูลเลอร์ มาร์ท แอนด์ เซอร์วิส</v>
      </c>
      <c r="I20" s="14">
        <f t="shared" si="7"/>
        <v>7830</v>
      </c>
      <c r="J20" s="14">
        <f t="shared" si="8"/>
        <v>8378.1</v>
      </c>
      <c r="K20" s="12" t="s">
        <v>10</v>
      </c>
      <c r="L20" s="24" t="s">
        <v>80</v>
      </c>
      <c r="O20" s="56"/>
    </row>
    <row r="21" spans="1:17" s="29" customFormat="1" ht="144" x14ac:dyDescent="0.2">
      <c r="A21" s="12">
        <v>14</v>
      </c>
      <c r="B21" s="13" t="s">
        <v>84</v>
      </c>
      <c r="C21" s="14">
        <v>368473.83</v>
      </c>
      <c r="D21" s="14">
        <v>394267</v>
      </c>
      <c r="E21" s="12" t="s">
        <v>12</v>
      </c>
      <c r="F21" s="57" t="s">
        <v>29</v>
      </c>
      <c r="G21" s="14">
        <v>381787</v>
      </c>
      <c r="H21" s="57" t="str">
        <f t="shared" si="6"/>
        <v>บจก.เอสดี. วอเตอร์</v>
      </c>
      <c r="I21" s="14">
        <f t="shared" si="7"/>
        <v>356810.28</v>
      </c>
      <c r="J21" s="14">
        <f t="shared" si="8"/>
        <v>381787</v>
      </c>
      <c r="K21" s="12" t="s">
        <v>10</v>
      </c>
      <c r="L21" s="24" t="s">
        <v>85</v>
      </c>
      <c r="O21" s="56"/>
    </row>
    <row r="22" spans="1:17" s="29" customFormat="1" ht="180" x14ac:dyDescent="0.2">
      <c r="A22" s="12">
        <v>15</v>
      </c>
      <c r="B22" s="13" t="s">
        <v>86</v>
      </c>
      <c r="C22" s="14">
        <v>343415.89</v>
      </c>
      <c r="D22" s="14">
        <v>367455</v>
      </c>
      <c r="E22" s="12" t="s">
        <v>12</v>
      </c>
      <c r="F22" s="57" t="s">
        <v>27</v>
      </c>
      <c r="G22" s="14">
        <v>356108</v>
      </c>
      <c r="H22" s="57" t="str">
        <f t="shared" si="6"/>
        <v>บจก.บุญพิศลย์ การช่าง</v>
      </c>
      <c r="I22" s="14">
        <f t="shared" si="7"/>
        <v>332811.21000000002</v>
      </c>
      <c r="J22" s="14">
        <f t="shared" si="8"/>
        <v>356108</v>
      </c>
      <c r="K22" s="12" t="s">
        <v>10</v>
      </c>
      <c r="L22" s="24" t="s">
        <v>87</v>
      </c>
      <c r="O22" s="56"/>
    </row>
    <row r="23" spans="1:17" s="29" customFormat="1" ht="252" x14ac:dyDescent="0.2">
      <c r="A23" s="12">
        <v>16</v>
      </c>
      <c r="B23" s="13" t="s">
        <v>88</v>
      </c>
      <c r="C23" s="14">
        <v>243862.62</v>
      </c>
      <c r="D23" s="14">
        <v>260933</v>
      </c>
      <c r="E23" s="12" t="s">
        <v>12</v>
      </c>
      <c r="F23" s="61" t="s">
        <v>89</v>
      </c>
      <c r="G23" s="14">
        <v>252889</v>
      </c>
      <c r="H23" s="61" t="str">
        <f t="shared" ref="H23:H24" si="9">F23</f>
        <v>บจก.เจริญพาณิชย์การช่าง</v>
      </c>
      <c r="I23" s="14">
        <f t="shared" ref="I23:I24" si="10">ROUND((J23*100)/107,2)</f>
        <v>236344.86</v>
      </c>
      <c r="J23" s="14">
        <f t="shared" ref="J23:J24" si="11">G23</f>
        <v>252889</v>
      </c>
      <c r="K23" s="12" t="s">
        <v>10</v>
      </c>
      <c r="L23" s="24" t="s">
        <v>90</v>
      </c>
      <c r="O23" s="56"/>
    </row>
    <row r="24" spans="1:17" s="29" customFormat="1" ht="135" x14ac:dyDescent="0.2">
      <c r="A24" s="12">
        <v>17</v>
      </c>
      <c r="B24" s="13" t="s">
        <v>91</v>
      </c>
      <c r="C24" s="14">
        <v>25000</v>
      </c>
      <c r="D24" s="14">
        <v>24420</v>
      </c>
      <c r="E24" s="12" t="s">
        <v>12</v>
      </c>
      <c r="F24" s="61" t="s">
        <v>92</v>
      </c>
      <c r="G24" s="14">
        <v>24420</v>
      </c>
      <c r="H24" s="61" t="str">
        <f t="shared" si="9"/>
        <v>อู่พุฒวันเพ็ญ โดยนางสาววันดี พุฒวันเพ็ญ</v>
      </c>
      <c r="I24" s="14">
        <f t="shared" si="10"/>
        <v>22822.43</v>
      </c>
      <c r="J24" s="14">
        <f t="shared" si="11"/>
        <v>24420</v>
      </c>
      <c r="K24" s="12" t="s">
        <v>10</v>
      </c>
      <c r="L24" s="24" t="s">
        <v>93</v>
      </c>
      <c r="O24" s="56"/>
    </row>
    <row r="25" spans="1:17" s="29" customFormat="1" ht="252" x14ac:dyDescent="0.2">
      <c r="A25" s="12">
        <v>18</v>
      </c>
      <c r="B25" s="13" t="s">
        <v>94</v>
      </c>
      <c r="C25" s="14">
        <v>321346.73</v>
      </c>
      <c r="D25" s="14">
        <v>343841</v>
      </c>
      <c r="E25" s="12" t="s">
        <v>12</v>
      </c>
      <c r="F25" s="61" t="s">
        <v>95</v>
      </c>
      <c r="G25" s="14">
        <v>333004</v>
      </c>
      <c r="H25" s="61" t="str">
        <f t="shared" ref="H25" si="12">F25</f>
        <v>หจก.สุวัฒนา คอนสตรัคชั่น</v>
      </c>
      <c r="I25" s="14">
        <f t="shared" ref="I25" si="13">ROUND((J25*100)/107,2)</f>
        <v>311218.69</v>
      </c>
      <c r="J25" s="14">
        <f t="shared" ref="J25" si="14">G25</f>
        <v>333004</v>
      </c>
      <c r="K25" s="12" t="s">
        <v>10</v>
      </c>
      <c r="L25" s="24" t="s">
        <v>96</v>
      </c>
      <c r="O25" s="56"/>
    </row>
    <row r="26" spans="1:17" s="29" customFormat="1" ht="36" x14ac:dyDescent="0.2">
      <c r="A26" s="35"/>
      <c r="B26" s="16"/>
      <c r="C26" s="17"/>
      <c r="D26" s="17"/>
      <c r="E26" s="35"/>
      <c r="F26" s="36"/>
      <c r="G26" s="17"/>
      <c r="H26" s="36"/>
      <c r="I26" s="17"/>
      <c r="J26" s="17"/>
      <c r="K26" s="35"/>
      <c r="L26" s="40"/>
      <c r="O26" s="56"/>
    </row>
    <row r="27" spans="1:17" s="29" customFormat="1" ht="36" x14ac:dyDescent="0.2">
      <c r="A27" s="35"/>
      <c r="B27" s="16"/>
      <c r="C27" s="17"/>
      <c r="D27" s="17"/>
      <c r="E27" s="35"/>
      <c r="F27" s="36"/>
      <c r="G27" s="17"/>
      <c r="H27" s="36"/>
      <c r="I27" s="17"/>
      <c r="J27" s="17"/>
      <c r="K27" s="35"/>
      <c r="L27" s="40"/>
      <c r="O27" s="56"/>
    </row>
    <row r="28" spans="1:17" ht="35.25" customHeight="1" x14ac:dyDescent="0.55000000000000004">
      <c r="A28" s="35"/>
      <c r="B28" s="16"/>
      <c r="C28" s="48">
        <f>SUM(C8:C25)</f>
        <v>4958396.34</v>
      </c>
      <c r="D28" s="48"/>
      <c r="E28" s="15"/>
      <c r="F28" s="11"/>
      <c r="G28" s="48"/>
      <c r="H28" s="11"/>
      <c r="I28" s="19">
        <f>SUM(I8:I25)</f>
        <v>4802515.9800000004</v>
      </c>
      <c r="J28" s="19">
        <f>SUM(J8:J25)</f>
        <v>5138692.0999999996</v>
      </c>
      <c r="K28" s="35"/>
      <c r="L28" s="40"/>
    </row>
    <row r="29" spans="1:17" ht="39" customHeight="1" x14ac:dyDescent="0.55000000000000004">
      <c r="A29" s="35"/>
      <c r="B29" s="50" t="s">
        <v>24</v>
      </c>
      <c r="C29" s="21"/>
      <c r="D29" s="17"/>
      <c r="E29" s="15"/>
      <c r="F29" s="11"/>
      <c r="G29" s="18"/>
      <c r="H29" s="11"/>
      <c r="I29" s="11"/>
      <c r="J29" s="19"/>
      <c r="K29" s="35"/>
      <c r="L29" s="40"/>
    </row>
    <row r="30" spans="1:17" ht="17.25" customHeight="1" x14ac:dyDescent="0.55000000000000004">
      <c r="A30" s="35"/>
      <c r="B30" s="16"/>
      <c r="C30" s="21"/>
      <c r="D30" s="23"/>
      <c r="E30" s="15"/>
      <c r="F30" s="11"/>
      <c r="G30" s="18"/>
      <c r="H30" s="11"/>
      <c r="I30" s="11"/>
      <c r="J30" s="22"/>
      <c r="K30" s="11"/>
      <c r="L30" s="20"/>
    </row>
    <row r="31" spans="1:17" ht="36" x14ac:dyDescent="0.55000000000000004">
      <c r="A31" s="35"/>
      <c r="B31" s="50"/>
      <c r="C31" s="15" t="s">
        <v>13</v>
      </c>
      <c r="D31" s="23"/>
      <c r="E31" s="15"/>
      <c r="F31" s="11"/>
      <c r="G31" s="18"/>
      <c r="H31" s="11"/>
      <c r="I31" s="53"/>
      <c r="J31" s="22"/>
      <c r="K31" s="11"/>
      <c r="L31" s="20"/>
    </row>
    <row r="32" spans="1:17" ht="51.75" customHeight="1" x14ac:dyDescent="0.55000000000000004">
      <c r="A32" s="35"/>
      <c r="B32" s="50"/>
      <c r="C32" s="11"/>
      <c r="D32" s="23"/>
      <c r="E32" s="15"/>
      <c r="F32" s="11"/>
      <c r="G32" s="18"/>
      <c r="H32" s="11"/>
      <c r="I32" s="11"/>
      <c r="J32" s="22"/>
      <c r="K32" s="11"/>
      <c r="L32" s="20"/>
    </row>
    <row r="33" spans="1:15" s="47" customFormat="1" ht="39" customHeight="1" x14ac:dyDescent="0.2">
      <c r="A33" s="35"/>
      <c r="B33" s="51"/>
      <c r="C33" s="41" t="s">
        <v>99</v>
      </c>
      <c r="D33" s="43"/>
      <c r="E33" s="41"/>
      <c r="F33" s="42"/>
      <c r="G33" s="44"/>
      <c r="H33" s="42"/>
      <c r="I33" s="42"/>
      <c r="J33" s="45"/>
      <c r="K33" s="42"/>
      <c r="L33" s="20"/>
      <c r="M33" s="46"/>
      <c r="N33" s="46"/>
      <c r="O33" s="46"/>
    </row>
    <row r="34" spans="1:15" s="47" customFormat="1" ht="39" customHeight="1" x14ac:dyDescent="0.2">
      <c r="A34" s="35"/>
      <c r="B34" s="51"/>
      <c r="C34" s="41" t="s">
        <v>100</v>
      </c>
      <c r="D34" s="43"/>
      <c r="E34" s="41"/>
      <c r="F34" s="42"/>
      <c r="G34" s="44"/>
      <c r="H34" s="42"/>
      <c r="I34" s="42"/>
      <c r="J34" s="45"/>
      <c r="K34" s="42"/>
      <c r="L34" s="20"/>
      <c r="M34" s="46"/>
      <c r="N34" s="46"/>
      <c r="O34" s="46"/>
    </row>
    <row r="35" spans="1:15" s="47" customFormat="1" ht="39" customHeight="1" x14ac:dyDescent="0.2">
      <c r="A35" s="35"/>
      <c r="B35" s="51"/>
      <c r="C35" s="41"/>
      <c r="D35" s="43"/>
      <c r="E35" s="41"/>
      <c r="F35" s="42"/>
      <c r="G35" s="44"/>
      <c r="H35" s="42"/>
      <c r="I35" s="42"/>
      <c r="J35" s="45"/>
      <c r="K35" s="42"/>
      <c r="L35" s="20"/>
      <c r="M35" s="46"/>
      <c r="N35" s="46"/>
      <c r="O35" s="46"/>
    </row>
    <row r="36" spans="1:15" x14ac:dyDescent="0.45">
      <c r="A36" s="55"/>
    </row>
    <row r="37" spans="1:15" x14ac:dyDescent="0.45">
      <c r="A37" s="55"/>
    </row>
    <row r="38" spans="1:15" x14ac:dyDescent="0.45">
      <c r="A38" s="55"/>
    </row>
    <row r="39" spans="1:15" x14ac:dyDescent="0.45">
      <c r="E39" s="25"/>
      <c r="G39" s="33"/>
      <c r="I39" s="32"/>
      <c r="J39" s="25"/>
      <c r="L39" s="25"/>
      <c r="M39" s="26"/>
      <c r="N39" s="26"/>
      <c r="O39" s="26"/>
    </row>
    <row r="40" spans="1:15" x14ac:dyDescent="0.45">
      <c r="E40" s="25"/>
      <c r="G40" s="33"/>
      <c r="I40" s="32"/>
      <c r="J40" s="25"/>
      <c r="L40" s="25"/>
      <c r="M40" s="26"/>
      <c r="N40" s="26"/>
      <c r="O40" s="26"/>
    </row>
    <row r="41" spans="1:15" x14ac:dyDescent="0.45">
      <c r="E41" s="25"/>
      <c r="G41" s="33"/>
      <c r="I41" s="32"/>
      <c r="J41" s="25"/>
      <c r="L41" s="25"/>
      <c r="M41" s="26"/>
      <c r="N41" s="26"/>
      <c r="O41" s="26"/>
    </row>
    <row r="42" spans="1:15" x14ac:dyDescent="0.45">
      <c r="E42" s="33"/>
      <c r="G42" s="32"/>
      <c r="J42" s="25"/>
      <c r="K42" s="26"/>
      <c r="L42" s="26"/>
      <c r="M42" s="26"/>
      <c r="N42" s="26"/>
      <c r="O42" s="26"/>
    </row>
    <row r="43" spans="1:15" x14ac:dyDescent="0.45">
      <c r="E43" s="33"/>
      <c r="G43" s="32"/>
      <c r="J43" s="25"/>
      <c r="K43" s="26"/>
      <c r="L43" s="26"/>
      <c r="M43" s="26"/>
      <c r="N43" s="26"/>
      <c r="O43" s="26"/>
    </row>
    <row r="44" spans="1:15" x14ac:dyDescent="0.45">
      <c r="E44" s="33"/>
      <c r="G44" s="25"/>
      <c r="H44" s="26"/>
      <c r="I44" s="26"/>
      <c r="J44" s="26"/>
      <c r="K44" s="26"/>
      <c r="L44" s="26"/>
      <c r="M44" s="26"/>
      <c r="N44" s="26"/>
      <c r="O44" s="26"/>
    </row>
    <row r="45" spans="1:15" x14ac:dyDescent="0.45">
      <c r="E45" s="33"/>
      <c r="G45" s="25"/>
      <c r="H45" s="26"/>
      <c r="I45" s="26"/>
      <c r="J45" s="26"/>
      <c r="K45" s="26"/>
      <c r="L45" s="26"/>
      <c r="M45" s="26"/>
      <c r="N45" s="26"/>
      <c r="O45" s="26"/>
    </row>
    <row r="46" spans="1:15" x14ac:dyDescent="0.45">
      <c r="E46" s="33"/>
      <c r="G46" s="25"/>
      <c r="H46" s="26"/>
      <c r="I46" s="26"/>
      <c r="J46" s="26"/>
      <c r="K46" s="26"/>
      <c r="L46" s="26"/>
      <c r="M46" s="26"/>
      <c r="N46" s="26"/>
      <c r="O46" s="26"/>
    </row>
    <row r="47" spans="1:15" x14ac:dyDescent="0.45">
      <c r="E47" s="33"/>
      <c r="G47" s="25"/>
      <c r="H47" s="26"/>
      <c r="I47" s="26"/>
      <c r="J47" s="26"/>
      <c r="K47" s="26"/>
      <c r="L47" s="26"/>
      <c r="M47" s="26"/>
      <c r="N47" s="26"/>
      <c r="O47" s="26"/>
    </row>
    <row r="48" spans="1:15" x14ac:dyDescent="0.45">
      <c r="G48" s="32"/>
      <c r="J48" s="25"/>
      <c r="K48" s="26"/>
      <c r="L48" s="26"/>
      <c r="M48" s="26"/>
      <c r="N48" s="26"/>
      <c r="O48" s="26"/>
    </row>
    <row r="49" spans="7:15" x14ac:dyDescent="0.45">
      <c r="G49" s="32"/>
      <c r="J49" s="25"/>
      <c r="K49" s="26"/>
      <c r="L49" s="26"/>
      <c r="M49" s="26"/>
      <c r="N49" s="26"/>
      <c r="O49" s="26"/>
    </row>
    <row r="50" spans="7:15" x14ac:dyDescent="0.45">
      <c r="G50" s="32"/>
      <c r="J50" s="25"/>
      <c r="K50" s="26"/>
      <c r="L50" s="26"/>
      <c r="M50" s="26"/>
      <c r="N50" s="26"/>
      <c r="O50" s="26"/>
    </row>
    <row r="51" spans="7:15" x14ac:dyDescent="0.45">
      <c r="G51" s="33"/>
      <c r="I51" s="32"/>
      <c r="J51" s="25"/>
      <c r="L51" s="25"/>
      <c r="M51" s="26"/>
      <c r="N51" s="26"/>
      <c r="O51" s="26"/>
    </row>
    <row r="52" spans="7:15" x14ac:dyDescent="0.45">
      <c r="G52" s="33"/>
      <c r="I52" s="32"/>
      <c r="J52" s="25"/>
      <c r="L52" s="25"/>
      <c r="M52" s="26"/>
      <c r="N52" s="26"/>
      <c r="O52" s="26"/>
    </row>
    <row r="53" spans="7:15" x14ac:dyDescent="0.45">
      <c r="G53" s="33"/>
      <c r="I53" s="32"/>
      <c r="J53" s="25"/>
      <c r="L53" s="25"/>
      <c r="M53" s="26"/>
      <c r="N53" s="26"/>
      <c r="O53" s="26"/>
    </row>
    <row r="54" spans="7:15" x14ac:dyDescent="0.45">
      <c r="G54" s="33"/>
      <c r="I54" s="32"/>
      <c r="J54" s="25"/>
      <c r="L54" s="25"/>
      <c r="M54" s="26"/>
      <c r="N54" s="26"/>
      <c r="O54" s="26"/>
    </row>
  </sheetData>
  <mergeCells count="18">
    <mergeCell ref="H6:H7"/>
    <mergeCell ref="J6:J7"/>
    <mergeCell ref="A1:L1"/>
    <mergeCell ref="A2:L2"/>
    <mergeCell ref="A3:L3"/>
    <mergeCell ref="A4:L4"/>
    <mergeCell ref="E5:E7"/>
    <mergeCell ref="F5:G5"/>
    <mergeCell ref="H5:J5"/>
    <mergeCell ref="K5:K7"/>
    <mergeCell ref="A5:A7"/>
    <mergeCell ref="B5:B7"/>
    <mergeCell ref="C5:C7"/>
    <mergeCell ref="D5:D7"/>
    <mergeCell ref="I6:I7"/>
    <mergeCell ref="L5:L7"/>
    <mergeCell ref="F6:F7"/>
    <mergeCell ref="G6:G7"/>
  </mergeCells>
  <printOptions horizontalCentered="1"/>
  <pageMargins left="7.8740157480315001E-2" right="0" top="0.196850393700787" bottom="0.196850393700787" header="0.196850393700787" footer="0.196850393700787"/>
  <pageSetup paperSize="9" scale="35" fitToHeight="0" orientation="landscape" r:id="rId1"/>
  <headerFooter>
    <oddFooter>Page &amp;P of &amp;N</oddFooter>
  </headerFooter>
  <rowBreaks count="2" manualBreakCount="2">
    <brk id="15" max="11" man="1"/>
    <brk id="21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4"/>
  <sheetViews>
    <sheetView tabSelected="1" view="pageBreakPreview" zoomScaleSheetLayoutView="100" workbookViewId="0">
      <pane ySplit="7" topLeftCell="A11" activePane="bottomLeft" state="frozen"/>
      <selection pane="bottomLeft" activeCell="K14" sqref="K14"/>
    </sheetView>
  </sheetViews>
  <sheetFormatPr defaultColWidth="9.140625" defaultRowHeight="23.25" x14ac:dyDescent="0.35"/>
  <cols>
    <col min="1" max="1" width="10.140625" style="2" customWidth="1"/>
    <col min="2" max="2" width="77.140625" style="3" customWidth="1"/>
    <col min="3" max="3" width="26.85546875" style="3" customWidth="1"/>
    <col min="4" max="4" width="26.7109375" style="4" customWidth="1"/>
    <col min="5" max="5" width="21.7109375" style="2" customWidth="1"/>
    <col min="6" max="6" width="40.5703125" style="3" customWidth="1"/>
    <col min="7" max="7" width="27.42578125" style="6" customWidth="1"/>
    <col min="8" max="8" width="39.85546875" style="3" customWidth="1"/>
    <col min="9" max="9" width="29.28515625" style="3" customWidth="1"/>
    <col min="10" max="10" width="28.42578125" style="7" customWidth="1"/>
    <col min="11" max="11" width="26.28515625" style="3" customWidth="1"/>
    <col min="12" max="12" width="36.85546875" style="5" customWidth="1"/>
    <col min="13" max="15" width="9.140625" style="3"/>
    <col min="16" max="16384" width="9.140625" style="1"/>
  </cols>
  <sheetData>
    <row r="1" spans="1:15" ht="36" x14ac:dyDescent="0.55000000000000004">
      <c r="A1" s="62" t="str">
        <f>'เฉพาะเจาะจง '!A1:L1</f>
        <v>สรุปผลการดำเนินการจัดซื้อจัดจ้างในรอบเดือน พฤศจิกายน พ.ศ.2567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5" ht="36" x14ac:dyDescent="0.55000000000000004">
      <c r="A2" s="62" t="str">
        <f>'เฉพาะเจาะจง '!A2:L2</f>
        <v>สำนักงานประปาสาขาสุวรรณภูมิ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5" ht="36" x14ac:dyDescent="0.55000000000000004">
      <c r="A3" s="63" t="str">
        <f>'เฉพาะเจาะจง '!A3:L3</f>
        <v>วันที่ 2 พฤศจิกายน 2567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5" ht="36" x14ac:dyDescent="0.55000000000000004">
      <c r="A4" s="64" t="s">
        <v>18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5" s="9" customFormat="1" ht="42" customHeight="1" x14ac:dyDescent="0.2">
      <c r="A5" s="65" t="s">
        <v>1</v>
      </c>
      <c r="B5" s="65" t="s">
        <v>5</v>
      </c>
      <c r="C5" s="66" t="s">
        <v>14</v>
      </c>
      <c r="D5" s="66" t="s">
        <v>15</v>
      </c>
      <c r="E5" s="65" t="s">
        <v>6</v>
      </c>
      <c r="F5" s="65" t="s">
        <v>7</v>
      </c>
      <c r="G5" s="65"/>
      <c r="H5" s="65" t="s">
        <v>8</v>
      </c>
      <c r="I5" s="65"/>
      <c r="J5" s="65"/>
      <c r="K5" s="65" t="s">
        <v>9</v>
      </c>
      <c r="L5" s="65" t="s">
        <v>2</v>
      </c>
      <c r="M5" s="8"/>
      <c r="N5" s="8"/>
      <c r="O5" s="8"/>
    </row>
    <row r="6" spans="1:15" s="9" customFormat="1" ht="21" customHeight="1" x14ac:dyDescent="0.2">
      <c r="A6" s="65"/>
      <c r="B6" s="65"/>
      <c r="C6" s="66"/>
      <c r="D6" s="66"/>
      <c r="E6" s="65"/>
      <c r="F6" s="70" t="s">
        <v>3</v>
      </c>
      <c r="G6" s="72" t="s">
        <v>16</v>
      </c>
      <c r="H6" s="70" t="s">
        <v>4</v>
      </c>
      <c r="I6" s="68" t="s">
        <v>19</v>
      </c>
      <c r="J6" s="68" t="s">
        <v>17</v>
      </c>
      <c r="K6" s="65"/>
      <c r="L6" s="65"/>
      <c r="M6" s="8"/>
      <c r="N6" s="8"/>
      <c r="O6" s="8"/>
    </row>
    <row r="7" spans="1:15" s="9" customFormat="1" ht="99" customHeight="1" x14ac:dyDescent="0.2">
      <c r="A7" s="65"/>
      <c r="B7" s="65"/>
      <c r="C7" s="66"/>
      <c r="D7" s="66"/>
      <c r="E7" s="65"/>
      <c r="F7" s="71"/>
      <c r="G7" s="73"/>
      <c r="H7" s="74"/>
      <c r="I7" s="69"/>
      <c r="J7" s="69"/>
      <c r="K7" s="65"/>
      <c r="L7" s="65"/>
      <c r="M7" s="8"/>
      <c r="N7" s="8"/>
      <c r="O7" s="8"/>
    </row>
    <row r="8" spans="1:15" s="29" customFormat="1" ht="170.25" customHeight="1" x14ac:dyDescent="0.2">
      <c r="A8" s="12">
        <v>1</v>
      </c>
      <c r="B8" s="13" t="s">
        <v>44</v>
      </c>
      <c r="C8" s="14">
        <v>2852581.31</v>
      </c>
      <c r="D8" s="14">
        <v>3052262</v>
      </c>
      <c r="E8" s="58" t="s">
        <v>25</v>
      </c>
      <c r="F8" s="58" t="s">
        <v>26</v>
      </c>
      <c r="G8" s="14">
        <v>1699651</v>
      </c>
      <c r="H8" s="58" t="str">
        <f t="shared" ref="H8:H9" si="0">F8</f>
        <v>หจก.ปิยชาติ คอนสตรัคชั่น</v>
      </c>
      <c r="I8" s="14">
        <f t="shared" ref="I8:I9" si="1">ROUND((J8*100)/107,2)</f>
        <v>1588458.88</v>
      </c>
      <c r="J8" s="14">
        <f t="shared" ref="J8:J9" si="2">G8</f>
        <v>1699651</v>
      </c>
      <c r="K8" s="12" t="s">
        <v>10</v>
      </c>
      <c r="L8" s="24" t="s">
        <v>45</v>
      </c>
    </row>
    <row r="9" spans="1:15" s="29" customFormat="1" ht="180" x14ac:dyDescent="0.2">
      <c r="A9" s="12">
        <v>2</v>
      </c>
      <c r="B9" s="13" t="s">
        <v>48</v>
      </c>
      <c r="C9" s="14">
        <v>1250656.07</v>
      </c>
      <c r="D9" s="14">
        <v>1338202</v>
      </c>
      <c r="E9" s="58" t="s">
        <v>25</v>
      </c>
      <c r="F9" s="58" t="s">
        <v>26</v>
      </c>
      <c r="G9" s="14">
        <v>729063</v>
      </c>
      <c r="H9" s="58" t="str">
        <f t="shared" si="0"/>
        <v>หจก.ปิยชาติ คอนสตรัคชั่น</v>
      </c>
      <c r="I9" s="14">
        <f t="shared" si="1"/>
        <v>681367.29</v>
      </c>
      <c r="J9" s="14">
        <f t="shared" si="2"/>
        <v>729063</v>
      </c>
      <c r="K9" s="12" t="s">
        <v>10</v>
      </c>
      <c r="L9" s="24" t="s">
        <v>49</v>
      </c>
    </row>
    <row r="10" spans="1:15" s="29" customFormat="1" ht="144" x14ac:dyDescent="0.2">
      <c r="A10" s="12">
        <v>3</v>
      </c>
      <c r="B10" s="13" t="s">
        <v>53</v>
      </c>
      <c r="C10" s="14">
        <v>1868459.81</v>
      </c>
      <c r="D10" s="14">
        <v>1999252</v>
      </c>
      <c r="E10" s="61" t="s">
        <v>25</v>
      </c>
      <c r="F10" s="61" t="s">
        <v>54</v>
      </c>
      <c r="G10" s="14">
        <v>1133975</v>
      </c>
      <c r="H10" s="61" t="str">
        <f t="shared" ref="H10" si="3">F10</f>
        <v>หจก.โสภณกาญจนกิจ</v>
      </c>
      <c r="I10" s="14">
        <f t="shared" ref="I10" si="4">ROUND((J10*100)/107,2)</f>
        <v>1059789.72</v>
      </c>
      <c r="J10" s="14">
        <f t="shared" ref="J10" si="5">G10</f>
        <v>1133975</v>
      </c>
      <c r="K10" s="12" t="s">
        <v>10</v>
      </c>
      <c r="L10" s="24" t="s">
        <v>55</v>
      </c>
    </row>
    <row r="11" spans="1:15" s="29" customFormat="1" ht="144" x14ac:dyDescent="0.2">
      <c r="A11" s="12">
        <v>4</v>
      </c>
      <c r="B11" s="13" t="s">
        <v>56</v>
      </c>
      <c r="C11" s="14">
        <v>1868798.13</v>
      </c>
      <c r="D11" s="14">
        <v>1999614</v>
      </c>
      <c r="E11" s="61" t="s">
        <v>25</v>
      </c>
      <c r="F11" s="61" t="s">
        <v>57</v>
      </c>
      <c r="G11" s="14">
        <v>1189569</v>
      </c>
      <c r="H11" s="61" t="str">
        <f t="shared" ref="H11" si="6">F11</f>
        <v>บจก.พี.พี.ท่อบริการ</v>
      </c>
      <c r="I11" s="14">
        <f t="shared" ref="I11" si="7">ROUND((J11*100)/107,2)</f>
        <v>1111746.73</v>
      </c>
      <c r="J11" s="14">
        <f t="shared" ref="J11" si="8">G11</f>
        <v>1189569</v>
      </c>
      <c r="K11" s="12" t="s">
        <v>10</v>
      </c>
      <c r="L11" s="24" t="s">
        <v>58</v>
      </c>
    </row>
    <row r="12" spans="1:15" s="29" customFormat="1" ht="144" x14ac:dyDescent="0.2">
      <c r="A12" s="12">
        <v>5</v>
      </c>
      <c r="B12" s="13" t="s">
        <v>59</v>
      </c>
      <c r="C12" s="14">
        <v>2252299</v>
      </c>
      <c r="D12" s="14">
        <v>2409959.9300000002</v>
      </c>
      <c r="E12" s="61" t="s">
        <v>25</v>
      </c>
      <c r="F12" s="61" t="s">
        <v>28</v>
      </c>
      <c r="G12" s="14">
        <v>2047279.15</v>
      </c>
      <c r="H12" s="61" t="str">
        <f t="shared" ref="H12" si="9">F12</f>
        <v>หจก.เค.ที.เมนเดอร์</v>
      </c>
      <c r="I12" s="14">
        <f t="shared" ref="I12" si="10">ROUND((J12*100)/107,2)</f>
        <v>1913345</v>
      </c>
      <c r="J12" s="14">
        <f t="shared" ref="J12" si="11">G12</f>
        <v>2047279.15</v>
      </c>
      <c r="K12" s="12" t="s">
        <v>10</v>
      </c>
      <c r="L12" s="24" t="s">
        <v>101</v>
      </c>
    </row>
    <row r="13" spans="1:15" s="29" customFormat="1" ht="144" x14ac:dyDescent="0.2">
      <c r="A13" s="12">
        <v>6</v>
      </c>
      <c r="B13" s="13" t="s">
        <v>81</v>
      </c>
      <c r="C13" s="14">
        <v>800000</v>
      </c>
      <c r="D13" s="14">
        <v>856000</v>
      </c>
      <c r="E13" s="61" t="s">
        <v>25</v>
      </c>
      <c r="F13" s="61" t="s">
        <v>83</v>
      </c>
      <c r="G13" s="14">
        <v>631300</v>
      </c>
      <c r="H13" s="61" t="str">
        <f t="shared" ref="H13" si="12">F13</f>
        <v>บจก.ยูโร-โอเรียนเตล เทรดดิ้ง</v>
      </c>
      <c r="I13" s="14">
        <f t="shared" ref="I13" si="13">ROUND((J13*100)/107,2)</f>
        <v>590000</v>
      </c>
      <c r="J13" s="14">
        <f t="shared" ref="J13" si="14">G13</f>
        <v>631300</v>
      </c>
      <c r="K13" s="12" t="s">
        <v>10</v>
      </c>
      <c r="L13" s="24" t="s">
        <v>82</v>
      </c>
    </row>
    <row r="14" spans="1:15" s="29" customFormat="1" ht="180" x14ac:dyDescent="0.2">
      <c r="A14" s="12">
        <v>7</v>
      </c>
      <c r="B14" s="13" t="s">
        <v>97</v>
      </c>
      <c r="C14" s="14">
        <v>559652.34</v>
      </c>
      <c r="D14" s="14">
        <v>598828</v>
      </c>
      <c r="E14" s="61" t="s">
        <v>25</v>
      </c>
      <c r="F14" s="61" t="s">
        <v>70</v>
      </c>
      <c r="G14" s="14">
        <v>288000</v>
      </c>
      <c r="H14" s="61" t="str">
        <f t="shared" ref="H14" si="15">F14</f>
        <v>บจก.วงศ์เพชร ก่อสร้าง</v>
      </c>
      <c r="I14" s="14">
        <f t="shared" ref="I14" si="16">ROUND((J14*100)/107,2)</f>
        <v>269158.88</v>
      </c>
      <c r="J14" s="14">
        <f t="shared" ref="J14" si="17">G14</f>
        <v>288000</v>
      </c>
      <c r="K14" s="12" t="s">
        <v>10</v>
      </c>
      <c r="L14" s="24" t="s">
        <v>98</v>
      </c>
    </row>
    <row r="15" spans="1:15" s="29" customFormat="1" ht="36" x14ac:dyDescent="0.2">
      <c r="A15" s="35"/>
      <c r="B15" s="16"/>
      <c r="C15" s="17"/>
      <c r="D15" s="17"/>
      <c r="E15" s="36"/>
      <c r="F15" s="36"/>
      <c r="G15" s="17"/>
      <c r="H15" s="36"/>
      <c r="I15" s="17"/>
      <c r="J15" s="17"/>
      <c r="K15" s="35"/>
      <c r="L15" s="40"/>
    </row>
    <row r="16" spans="1:15" s="10" customFormat="1" ht="48.75" customHeight="1" x14ac:dyDescent="0.2">
      <c r="A16" s="35"/>
      <c r="B16" s="16"/>
      <c r="C16" s="17"/>
      <c r="D16" s="17"/>
      <c r="E16" s="36"/>
      <c r="F16" s="36"/>
      <c r="G16" s="17"/>
      <c r="H16" s="36"/>
      <c r="I16" s="19">
        <f>ROUNDDOWN(SUM(I8:I14),2)</f>
        <v>7213866.5</v>
      </c>
      <c r="J16" s="19">
        <f>SUM(J8:J14)</f>
        <v>7718837.1500000004</v>
      </c>
      <c r="K16" s="36"/>
      <c r="L16" s="37"/>
    </row>
    <row r="17" spans="1:12" s="3" customFormat="1" ht="36" x14ac:dyDescent="0.55000000000000004">
      <c r="A17" s="15"/>
      <c r="B17" s="11" t="s">
        <v>24</v>
      </c>
      <c r="C17" s="21"/>
      <c r="D17" s="17"/>
      <c r="E17" s="15"/>
      <c r="F17" s="11"/>
      <c r="G17" s="18"/>
      <c r="H17" s="11"/>
      <c r="I17" s="11"/>
      <c r="J17" s="22"/>
      <c r="K17" s="11"/>
      <c r="L17" s="20"/>
    </row>
    <row r="18" spans="1:12" s="3" customFormat="1" ht="17.25" customHeight="1" x14ac:dyDescent="0.55000000000000004">
      <c r="A18" s="15"/>
      <c r="B18" s="11"/>
      <c r="C18" s="11"/>
      <c r="D18" s="23"/>
      <c r="E18" s="15"/>
      <c r="F18" s="11"/>
      <c r="G18" s="18"/>
      <c r="H18" s="11"/>
      <c r="I18" s="11"/>
      <c r="K18" s="11"/>
      <c r="L18" s="20"/>
    </row>
    <row r="19" spans="1:12" s="3" customFormat="1" ht="36" x14ac:dyDescent="0.55000000000000004">
      <c r="A19" s="15"/>
      <c r="B19" s="11"/>
      <c r="C19" s="15" t="s">
        <v>13</v>
      </c>
      <c r="D19" s="23"/>
      <c r="E19" s="15"/>
      <c r="F19" s="11"/>
      <c r="G19" s="18"/>
      <c r="H19" s="11"/>
      <c r="I19" s="11"/>
      <c r="J19" s="22"/>
      <c r="K19" s="11"/>
      <c r="L19" s="20"/>
    </row>
    <row r="20" spans="1:12" s="3" customFormat="1" ht="57" customHeight="1" x14ac:dyDescent="0.55000000000000004">
      <c r="A20" s="15"/>
      <c r="B20" s="11"/>
      <c r="C20" s="11"/>
      <c r="D20" s="23"/>
      <c r="E20" s="15"/>
      <c r="F20" s="11"/>
      <c r="G20" s="18"/>
      <c r="H20" s="11"/>
      <c r="I20" s="11"/>
      <c r="J20" s="22"/>
      <c r="K20" s="11"/>
      <c r="L20" s="20"/>
    </row>
    <row r="21" spans="1:12" s="3" customFormat="1" ht="38.25" customHeight="1" x14ac:dyDescent="0.55000000000000004">
      <c r="A21" s="15"/>
      <c r="B21" s="11"/>
      <c r="C21" s="41" t="str">
        <f>'เฉพาะเจาะจง '!C33</f>
        <v>(นายธีรดนย์ วิจิตรจรรยา)</v>
      </c>
      <c r="D21" s="23"/>
      <c r="E21" s="15"/>
      <c r="F21" s="11"/>
      <c r="G21" s="18"/>
      <c r="H21" s="11"/>
      <c r="I21" s="11"/>
      <c r="J21" s="22"/>
      <c r="K21" s="11"/>
      <c r="L21" s="20"/>
    </row>
    <row r="22" spans="1:12" s="3" customFormat="1" ht="38.25" customHeight="1" x14ac:dyDescent="0.55000000000000004">
      <c r="A22" s="15"/>
      <c r="B22" s="11"/>
      <c r="C22" s="41" t="str">
        <f>'เฉพาะเจาะจง '!C34</f>
        <v>นักบริหารงานพัสดุ 5 สจพ.กธบ.สสสภ.</v>
      </c>
      <c r="D22" s="23"/>
      <c r="E22" s="15"/>
      <c r="F22" s="11"/>
      <c r="G22" s="18"/>
      <c r="H22" s="11"/>
      <c r="I22" s="11"/>
      <c r="J22" s="22"/>
      <c r="K22" s="11"/>
      <c r="L22" s="20"/>
    </row>
    <row r="23" spans="1:12" s="3" customFormat="1" ht="38.25" customHeight="1" x14ac:dyDescent="0.55000000000000004">
      <c r="A23" s="15"/>
      <c r="B23" s="11"/>
      <c r="C23" s="41"/>
      <c r="D23" s="23"/>
      <c r="E23" s="15"/>
      <c r="F23" s="11"/>
      <c r="G23" s="18"/>
      <c r="H23" s="11"/>
      <c r="I23" s="11"/>
      <c r="J23" s="22"/>
      <c r="K23" s="11"/>
      <c r="L23" s="20"/>
    </row>
    <row r="24" spans="1:12" ht="36" x14ac:dyDescent="0.55000000000000004">
      <c r="A24" s="15"/>
      <c r="B24" s="11"/>
      <c r="C24" s="11"/>
      <c r="D24" s="23"/>
      <c r="E24" s="15"/>
      <c r="F24" s="11"/>
      <c r="G24" s="18"/>
      <c r="H24" s="11"/>
      <c r="I24" s="11"/>
      <c r="J24" s="22"/>
      <c r="K24" s="11"/>
      <c r="L24" s="20"/>
    </row>
  </sheetData>
  <mergeCells count="18">
    <mergeCell ref="I6:I7"/>
    <mergeCell ref="J6:J7"/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  <mergeCell ref="L5:L7"/>
    <mergeCell ref="F6:F7"/>
    <mergeCell ref="G6:G7"/>
    <mergeCell ref="H6:H7"/>
  </mergeCells>
  <printOptions horizontalCentered="1"/>
  <pageMargins left="0.19685039370078741" right="0.19685039370078741" top="0.26" bottom="0.3" header="0.25" footer="0.16"/>
  <pageSetup paperSize="9" scale="37" fitToHeight="0" orientation="landscape" r:id="rId1"/>
  <headerFoot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16"/>
  <sheetViews>
    <sheetView view="pageBreakPreview" zoomScaleSheetLayoutView="100" workbookViewId="0">
      <pane ySplit="7" topLeftCell="A8" activePane="bottomLeft" state="frozen"/>
      <selection pane="bottomLeft" activeCell="I13" sqref="I13"/>
    </sheetView>
  </sheetViews>
  <sheetFormatPr defaultColWidth="9.140625" defaultRowHeight="23.25" x14ac:dyDescent="0.35"/>
  <cols>
    <col min="1" max="1" width="10.85546875" style="2" customWidth="1"/>
    <col min="2" max="2" width="69.85546875" style="3" customWidth="1"/>
    <col min="3" max="3" width="28.28515625" style="3" customWidth="1"/>
    <col min="4" max="4" width="26.5703125" style="4" customWidth="1"/>
    <col min="5" max="5" width="28.85546875" style="2" customWidth="1"/>
    <col min="6" max="6" width="41" style="3" customWidth="1"/>
    <col min="7" max="7" width="25.85546875" style="6" customWidth="1"/>
    <col min="8" max="8" width="39.85546875" style="3" customWidth="1"/>
    <col min="9" max="9" width="29.140625" style="3" customWidth="1"/>
    <col min="10" max="10" width="27.85546875" style="7" customWidth="1"/>
    <col min="11" max="11" width="25" style="3" customWidth="1"/>
    <col min="12" max="12" width="35.42578125" style="5" customWidth="1"/>
    <col min="13" max="15" width="9.140625" style="3"/>
    <col min="16" max="16384" width="9.140625" style="1"/>
  </cols>
  <sheetData>
    <row r="1" spans="1:15" ht="36" x14ac:dyDescent="0.55000000000000004">
      <c r="A1" s="62" t="str">
        <f>'ประกวด '!A1:L1</f>
        <v>สรุปผลการดำเนินการจัดซื้อจัดจ้างในรอบเดือน พฤศจิกายน พ.ศ.2567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5" ht="36" x14ac:dyDescent="0.55000000000000004">
      <c r="A2" s="62" t="str">
        <f>'ประกวด '!A2:L2</f>
        <v>สำนักงานประปาสาขาสุวรรณภูมิ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</row>
    <row r="3" spans="1:15" ht="36" x14ac:dyDescent="0.55000000000000004">
      <c r="A3" s="63" t="str">
        <f>'ประกวด '!A3:L3</f>
        <v>วันที่ 2 พฤศจิกายน 2567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</row>
    <row r="4" spans="1:15" ht="36" x14ac:dyDescent="0.55000000000000004">
      <c r="A4" s="64" t="s">
        <v>20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5" s="9" customFormat="1" ht="42" customHeight="1" x14ac:dyDescent="0.2">
      <c r="A5" s="65" t="s">
        <v>1</v>
      </c>
      <c r="B5" s="65" t="s">
        <v>5</v>
      </c>
      <c r="C5" s="66" t="s">
        <v>14</v>
      </c>
      <c r="D5" s="66" t="s">
        <v>15</v>
      </c>
      <c r="E5" s="65" t="s">
        <v>6</v>
      </c>
      <c r="F5" s="65" t="s">
        <v>7</v>
      </c>
      <c r="G5" s="65"/>
      <c r="H5" s="65" t="s">
        <v>8</v>
      </c>
      <c r="I5" s="65"/>
      <c r="J5" s="65"/>
      <c r="K5" s="65" t="s">
        <v>9</v>
      </c>
      <c r="L5" s="65" t="s">
        <v>2</v>
      </c>
      <c r="M5" s="8"/>
      <c r="N5" s="8"/>
      <c r="O5" s="8"/>
    </row>
    <row r="6" spans="1:15" s="9" customFormat="1" ht="57.75" customHeight="1" x14ac:dyDescent="0.2">
      <c r="A6" s="65"/>
      <c r="B6" s="65"/>
      <c r="C6" s="66"/>
      <c r="D6" s="66"/>
      <c r="E6" s="65"/>
      <c r="F6" s="70" t="s">
        <v>3</v>
      </c>
      <c r="G6" s="72" t="s">
        <v>16</v>
      </c>
      <c r="H6" s="70" t="s">
        <v>4</v>
      </c>
      <c r="I6" s="68" t="s">
        <v>22</v>
      </c>
      <c r="J6" s="68" t="s">
        <v>23</v>
      </c>
      <c r="K6" s="65"/>
      <c r="L6" s="65"/>
      <c r="M6" s="8"/>
      <c r="N6" s="8"/>
      <c r="O6" s="8"/>
    </row>
    <row r="7" spans="1:15" s="9" customFormat="1" ht="81.75" customHeight="1" x14ac:dyDescent="0.2">
      <c r="A7" s="65"/>
      <c r="B7" s="65"/>
      <c r="C7" s="66"/>
      <c r="D7" s="66"/>
      <c r="E7" s="65"/>
      <c r="F7" s="71"/>
      <c r="G7" s="73"/>
      <c r="H7" s="74"/>
      <c r="I7" s="69"/>
      <c r="J7" s="69"/>
      <c r="K7" s="65"/>
      <c r="L7" s="65"/>
      <c r="M7" s="8"/>
      <c r="N7" s="8"/>
      <c r="O7" s="8"/>
    </row>
    <row r="8" spans="1:15" s="29" customFormat="1" ht="36" x14ac:dyDescent="0.2">
      <c r="A8" s="12"/>
      <c r="B8" s="13"/>
      <c r="C8" s="14"/>
      <c r="D8" s="14"/>
      <c r="E8" s="12"/>
      <c r="F8" s="60"/>
      <c r="G8" s="14"/>
      <c r="H8" s="58"/>
      <c r="I8" s="14"/>
      <c r="J8" s="14"/>
      <c r="K8" s="12"/>
      <c r="L8" s="24"/>
    </row>
    <row r="9" spans="1:15" s="3" customFormat="1" ht="42" x14ac:dyDescent="0.55000000000000004">
      <c r="A9" s="15"/>
      <c r="B9" s="11"/>
      <c r="C9" s="17"/>
      <c r="D9" s="17"/>
      <c r="E9" s="15"/>
      <c r="F9" s="11"/>
      <c r="G9" s="18"/>
      <c r="H9" s="11"/>
      <c r="I9" s="19">
        <f>SUM(I8:I8)</f>
        <v>0</v>
      </c>
      <c r="J9" s="19">
        <f>SUM(J8:J8)</f>
        <v>0</v>
      </c>
      <c r="K9" s="11"/>
      <c r="L9" s="20"/>
    </row>
    <row r="10" spans="1:15" s="3" customFormat="1" ht="36" x14ac:dyDescent="0.55000000000000004">
      <c r="A10" s="15"/>
      <c r="B10" s="11" t="s">
        <v>24</v>
      </c>
      <c r="C10" s="21"/>
      <c r="D10" s="17"/>
      <c r="E10" s="15"/>
      <c r="F10" s="11"/>
      <c r="G10" s="18"/>
      <c r="H10" s="11"/>
      <c r="I10" s="11"/>
      <c r="J10" s="22"/>
      <c r="K10" s="11"/>
      <c r="L10" s="20"/>
    </row>
    <row r="11" spans="1:15" s="3" customFormat="1" ht="6" customHeight="1" x14ac:dyDescent="0.55000000000000004">
      <c r="A11" s="15"/>
      <c r="B11" s="11"/>
      <c r="C11" s="11"/>
      <c r="D11" s="23"/>
      <c r="E11" s="15"/>
      <c r="F11" s="11"/>
      <c r="G11" s="18"/>
      <c r="H11" s="11"/>
      <c r="I11" s="11"/>
      <c r="J11" s="22"/>
      <c r="K11" s="11"/>
      <c r="L11" s="20"/>
    </row>
    <row r="12" spans="1:15" s="3" customFormat="1" ht="36" x14ac:dyDescent="0.55000000000000004">
      <c r="A12" s="15"/>
      <c r="B12" s="11"/>
      <c r="C12" s="15" t="s">
        <v>13</v>
      </c>
      <c r="D12" s="23"/>
      <c r="E12" s="15"/>
      <c r="F12" s="11"/>
      <c r="G12" s="18"/>
      <c r="H12" s="11"/>
      <c r="I12" s="11"/>
      <c r="J12" s="22"/>
      <c r="K12" s="11"/>
      <c r="L12" s="20"/>
    </row>
    <row r="13" spans="1:15" s="3" customFormat="1" ht="51" customHeight="1" x14ac:dyDescent="0.55000000000000004">
      <c r="A13" s="15"/>
      <c r="B13" s="11"/>
      <c r="C13" s="11"/>
      <c r="D13" s="23"/>
      <c r="E13" s="15"/>
      <c r="F13" s="11"/>
      <c r="G13" s="18"/>
      <c r="H13" s="11"/>
      <c r="I13" s="11"/>
      <c r="J13" s="22"/>
      <c r="K13" s="11"/>
      <c r="L13" s="20"/>
    </row>
    <row r="14" spans="1:15" s="3" customFormat="1" ht="30" customHeight="1" x14ac:dyDescent="0.55000000000000004">
      <c r="A14" s="15"/>
      <c r="B14" s="11"/>
      <c r="C14" s="41" t="str">
        <f>'เฉพาะเจาะจง '!C33</f>
        <v>(นายธีรดนย์ วิจิตรจรรยา)</v>
      </c>
      <c r="D14" s="23"/>
      <c r="E14" s="15"/>
      <c r="F14" s="11"/>
      <c r="G14" s="18"/>
      <c r="H14" s="11"/>
      <c r="I14" s="11"/>
      <c r="J14" s="22"/>
      <c r="K14" s="11"/>
      <c r="L14" s="20"/>
    </row>
    <row r="15" spans="1:15" s="3" customFormat="1" ht="28.5" customHeight="1" x14ac:dyDescent="0.55000000000000004">
      <c r="A15" s="15"/>
      <c r="B15" s="11"/>
      <c r="C15" s="41" t="str">
        <f>'เฉพาะเจาะจง '!C34</f>
        <v>นักบริหารงานพัสดุ 5 สจพ.กธบ.สสสภ.</v>
      </c>
      <c r="D15" s="23"/>
      <c r="E15" s="15"/>
      <c r="F15" s="11"/>
      <c r="G15" s="18"/>
      <c r="H15" s="11"/>
      <c r="I15" s="11"/>
      <c r="J15" s="22"/>
      <c r="K15" s="11"/>
      <c r="L15" s="20"/>
    </row>
    <row r="16" spans="1:15" ht="28.5" customHeight="1" x14ac:dyDescent="0.55000000000000004">
      <c r="A16" s="15"/>
      <c r="B16" s="11"/>
      <c r="C16" s="41"/>
      <c r="D16" s="23"/>
      <c r="E16" s="15"/>
      <c r="F16" s="11"/>
      <c r="G16" s="18"/>
      <c r="H16" s="11"/>
      <c r="I16" s="11"/>
      <c r="J16" s="22"/>
      <c r="K16" s="11"/>
      <c r="L16" s="20"/>
    </row>
  </sheetData>
  <mergeCells count="18">
    <mergeCell ref="G6:G7"/>
    <mergeCell ref="H6:H7"/>
    <mergeCell ref="I6:I7"/>
    <mergeCell ref="J6:J7"/>
    <mergeCell ref="A1:L1"/>
    <mergeCell ref="A2:L2"/>
    <mergeCell ref="A3:L3"/>
    <mergeCell ref="A4:L4"/>
    <mergeCell ref="A5:A7"/>
    <mergeCell ref="B5:B7"/>
    <mergeCell ref="C5:C7"/>
    <mergeCell ref="D5:D7"/>
    <mergeCell ref="E5:E7"/>
    <mergeCell ref="F5:G5"/>
    <mergeCell ref="H5:J5"/>
    <mergeCell ref="K5:K7"/>
    <mergeCell ref="L5:L7"/>
    <mergeCell ref="F6:F7"/>
  </mergeCells>
  <pageMargins left="0.59055118110236204" right="0.196850393700787" top="0.44685039399999998" bottom="0.196850393700787" header="0.196850393700787" footer="0.196850393700787"/>
  <pageSetup paperSize="9" scale="36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เฉพาะเจาะจง </vt:lpstr>
      <vt:lpstr>ประกวด </vt:lpstr>
      <vt:lpstr>คัดเลือก </vt:lpstr>
      <vt:lpstr>'คัดเลือก '!Print_Area</vt:lpstr>
      <vt:lpstr>'เฉพาะเจาะจง '!Print_Area</vt:lpstr>
      <vt:lpstr>'ประกวด '!Print_Area</vt:lpstr>
      <vt:lpstr>'คัดเลือก '!Print_Titles</vt:lpstr>
      <vt:lpstr>'เฉพาะเจาะจง '!Print_Titles</vt:lpstr>
      <vt:lpstr>'ประกวด '!Print_Titles</vt:lpstr>
    </vt:vector>
  </TitlesOfParts>
  <Company>MWA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00102259</dc:creator>
  <cp:lastModifiedBy>นาวรัตน์ แซ่ลิ้ม</cp:lastModifiedBy>
  <cp:lastPrinted>2024-11-05T03:52:44Z</cp:lastPrinted>
  <dcterms:created xsi:type="dcterms:W3CDTF">2015-10-28T04:52:24Z</dcterms:created>
  <dcterms:modified xsi:type="dcterms:W3CDTF">2024-12-17T07:13:10Z</dcterms:modified>
</cp:coreProperties>
</file>