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drawings/drawing6.xml" ContentType="application/vnd.openxmlformats-officedocument.drawing+xml"/>
  <Override PartName="/xl/comments8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เม.ย.65\"/>
    </mc:Choice>
  </mc:AlternateContent>
  <xr:revisionPtr revIDLastSave="0" documentId="8_{A827BDBF-B64B-462E-BBC6-4CC0462BE687}" xr6:coauthVersionLast="36" xr6:coauthVersionMax="36" xr10:uidLastSave="{00000000-0000-0000-0000-000000000000}"/>
  <bookViews>
    <workbookView xWindow="0" yWindow="0" windowWidth="28800" windowHeight="12225" tabRatio="712" firstSheet="8" activeTab="14" xr2:uid="{00000000-000D-0000-FFFF-FFFF00000000}"/>
  </bookViews>
  <sheets>
    <sheet name="สรุป" sheetId="16" r:id="rId1"/>
    <sheet name="smes ต.ค.64" sheetId="15" r:id="rId2"/>
    <sheet name="แบบ สขร. ต.ค. 64 " sheetId="19" r:id="rId3"/>
    <sheet name="smes พ.ย.64" sheetId="20" r:id="rId4"/>
    <sheet name="แบบ สขร. พ.ย. 64 " sheetId="21" r:id="rId5"/>
    <sheet name="smes ธ.ค.64" sheetId="22" r:id="rId6"/>
    <sheet name="แบบ สขร. ธ.ค. 64 " sheetId="23" r:id="rId7"/>
    <sheet name="smes ม.ค.65" sheetId="24" r:id="rId8"/>
    <sheet name="แบบ สขร. ม.ค. 65" sheetId="25" r:id="rId9"/>
    <sheet name="smes ก.พ.65" sheetId="26" r:id="rId10"/>
    <sheet name="แบบ สขร. ก.พ. 65" sheetId="27" r:id="rId11"/>
    <sheet name="รวมทุกเดือน" sheetId="17" r:id="rId12"/>
    <sheet name="smes มี.ค.65" sheetId="28" r:id="rId13"/>
    <sheet name="แบบ สขร. มี.ค. 65" sheetId="29" r:id="rId14"/>
    <sheet name="smes เม.ย.65" sheetId="30" r:id="rId15"/>
    <sheet name="แบบ สขร. เม.ย. 65 " sheetId="31" r:id="rId16"/>
    <sheet name="เรื่องร้องเรียนจัดซื้อ (ฝสอ.)" sheetId="5" state="hidden" r:id="rId17"/>
  </sheets>
  <definedNames>
    <definedName name="_xlnm.Print_Area" localSheetId="9">'smes ก.พ.65'!$A$1:$AF$41</definedName>
    <definedName name="_xlnm.Print_Area" localSheetId="1">'smes ต.ค.64'!$A$1:$AF$41</definedName>
    <definedName name="_xlnm.Print_Area" localSheetId="5">'smes ธ.ค.64'!$A$1:$AF$41</definedName>
    <definedName name="_xlnm.Print_Area" localSheetId="3">'smes พ.ย.64'!$A$1:$AF$41</definedName>
    <definedName name="_xlnm.Print_Area" localSheetId="7">'smes ม.ค.65'!$A$1:$AF$41</definedName>
    <definedName name="_xlnm.Print_Area" localSheetId="12">'smes มี.ค.65'!$A$1:$AF$43</definedName>
    <definedName name="_xlnm.Print_Area" localSheetId="14">'smes เม.ย.65'!$A$1:$AF$43</definedName>
    <definedName name="_xlnm.Print_Area" localSheetId="10">'แบบ สขร. ก.พ. 65'!$A$1:$N$23</definedName>
    <definedName name="_xlnm.Print_Area" localSheetId="2">'แบบ สขร. ต.ค. 64 '!$A$55:$K$64</definedName>
    <definedName name="_xlnm.Print_Area" localSheetId="6">'แบบ สขร. ธ.ค. 64 '!$A$17:$N$44</definedName>
    <definedName name="_xlnm.Print_Area" localSheetId="4">'แบบ สขร. พ.ย. 64 '!$A$1:$N$26</definedName>
    <definedName name="_xlnm.Print_Area" localSheetId="8">'แบบ สขร. ม.ค. 65'!$A$1:$N$19</definedName>
    <definedName name="_xlnm.Print_Area" localSheetId="13">'แบบ สขร. มี.ค. 65'!$A$33:$N$43</definedName>
    <definedName name="_xlnm.Print_Area" localSheetId="15">'แบบ สขร. เม.ย. 65 '!$A$27:$N$45</definedName>
    <definedName name="_xlnm.Print_Area" localSheetId="11">รวมทุกเดือน!$A$1:$Q$193</definedName>
    <definedName name="_xlnm.Print_Area" localSheetId="0">สรุป!$A$1:$AF$41</definedName>
    <definedName name="_xlnm.Print_Titles" localSheetId="9">'smes ก.พ.65'!$7:$7</definedName>
    <definedName name="_xlnm.Print_Titles" localSheetId="1">'smes ต.ค.64'!$7:$7</definedName>
    <definedName name="_xlnm.Print_Titles" localSheetId="5">'smes ธ.ค.64'!$7:$7</definedName>
    <definedName name="_xlnm.Print_Titles" localSheetId="3">'smes พ.ย.64'!$7:$7</definedName>
    <definedName name="_xlnm.Print_Titles" localSheetId="7">'smes ม.ค.65'!$7:$7</definedName>
    <definedName name="_xlnm.Print_Titles" localSheetId="12">'smes มี.ค.65'!$7:$7</definedName>
    <definedName name="_xlnm.Print_Titles" localSheetId="14">'smes เม.ย.65'!$7:$7</definedName>
    <definedName name="_xlnm.Print_Titles" localSheetId="0">สรุป!$7:$7</definedName>
  </definedNames>
  <calcPr calcId="191029"/>
</workbook>
</file>

<file path=xl/calcChain.xml><?xml version="1.0" encoding="utf-8"?>
<calcChain xmlns="http://schemas.openxmlformats.org/spreadsheetml/2006/main">
  <c r="L35" i="30" l="1"/>
  <c r="I178" i="17" l="1"/>
  <c r="I45" i="31" l="1"/>
  <c r="I23" i="31"/>
  <c r="T183" i="17" s="1"/>
  <c r="AC35" i="30"/>
  <c r="AB35" i="30"/>
  <c r="AA35" i="30"/>
  <c r="Z35" i="30"/>
  <c r="Y35" i="30"/>
  <c r="X35" i="30"/>
  <c r="W35" i="30"/>
  <c r="V35" i="30"/>
  <c r="U35" i="30"/>
  <c r="T35" i="30"/>
  <c r="S35" i="30"/>
  <c r="R35" i="30"/>
  <c r="Q35" i="30"/>
  <c r="P35" i="30"/>
  <c r="O35" i="30"/>
  <c r="N35" i="30"/>
  <c r="M35" i="30"/>
  <c r="K35" i="30"/>
  <c r="J35" i="30"/>
  <c r="I35" i="30"/>
  <c r="H35" i="30"/>
  <c r="G35" i="30"/>
  <c r="F35" i="30"/>
  <c r="E35" i="30"/>
  <c r="D35" i="30"/>
  <c r="D37" i="30" s="1"/>
  <c r="D38" i="30" s="1"/>
  <c r="C35" i="30"/>
  <c r="AE33" i="30"/>
  <c r="AF33" i="30" s="1"/>
  <c r="AD33" i="30"/>
  <c r="AE32" i="30"/>
  <c r="AD32" i="30"/>
  <c r="AE31" i="30"/>
  <c r="AD31" i="30"/>
  <c r="AE30" i="30"/>
  <c r="AD30" i="30"/>
  <c r="AE29" i="30"/>
  <c r="AF29" i="30" s="1"/>
  <c r="AD29" i="30"/>
  <c r="AE28" i="30"/>
  <c r="AF28" i="30" s="1"/>
  <c r="AD28" i="30"/>
  <c r="AE27" i="30"/>
  <c r="AF27" i="30" s="1"/>
  <c r="AD27" i="30"/>
  <c r="AE26" i="30"/>
  <c r="AF26" i="30" s="1"/>
  <c r="AF25" i="30"/>
  <c r="AF24" i="30"/>
  <c r="AE23" i="30"/>
  <c r="AD23" i="30"/>
  <c r="AF22" i="30"/>
  <c r="AE22" i="30"/>
  <c r="AD22" i="30"/>
  <c r="AE21" i="30"/>
  <c r="AF21" i="30" s="1"/>
  <c r="AD21" i="30"/>
  <c r="AE20" i="30"/>
  <c r="AD20" i="30"/>
  <c r="AF20" i="30" s="1"/>
  <c r="AE19" i="30"/>
  <c r="AD19" i="30"/>
  <c r="AE18" i="30"/>
  <c r="AF18" i="30" s="1"/>
  <c r="AD18" i="30"/>
  <c r="AE17" i="30"/>
  <c r="AF17" i="30" s="1"/>
  <c r="AD17" i="30"/>
  <c r="AF16" i="30"/>
  <c r="AE16" i="30"/>
  <c r="AE15" i="30"/>
  <c r="AF15" i="30" s="1"/>
  <c r="AD15" i="30"/>
  <c r="AE14" i="30"/>
  <c r="AD14" i="30"/>
  <c r="AE13" i="30"/>
  <c r="AD13" i="30"/>
  <c r="AE12" i="30"/>
  <c r="AF12" i="30" s="1"/>
  <c r="AD12" i="30"/>
  <c r="AE11" i="30"/>
  <c r="AF11" i="30" s="1"/>
  <c r="AD11" i="30"/>
  <c r="AE10" i="30"/>
  <c r="AD10" i="30"/>
  <c r="AF23" i="30" l="1"/>
  <c r="AF19" i="30"/>
  <c r="AF32" i="30"/>
  <c r="AF13" i="30"/>
  <c r="AF14" i="30"/>
  <c r="AF30" i="30"/>
  <c r="AF31" i="30"/>
  <c r="AE35" i="30"/>
  <c r="AD35" i="30"/>
  <c r="AF35" i="30"/>
  <c r="D40" i="30"/>
  <c r="AF10" i="30"/>
  <c r="T149" i="17"/>
  <c r="D41" i="30" l="1"/>
  <c r="D43" i="30"/>
  <c r="AF24" i="28"/>
  <c r="AF25" i="28"/>
  <c r="AE23" i="28"/>
  <c r="AD23" i="28"/>
  <c r="I43" i="29"/>
  <c r="I29" i="29"/>
  <c r="AC35" i="28"/>
  <c r="AB35" i="28"/>
  <c r="AA35" i="28"/>
  <c r="Z35" i="28"/>
  <c r="Y35" i="28"/>
  <c r="X35" i="28"/>
  <c r="W35" i="28"/>
  <c r="V35" i="28"/>
  <c r="U35" i="28"/>
  <c r="T35" i="28"/>
  <c r="S35" i="28"/>
  <c r="R35" i="28"/>
  <c r="Q35" i="28"/>
  <c r="P35" i="28"/>
  <c r="O35" i="28"/>
  <c r="N35" i="28"/>
  <c r="M35" i="28"/>
  <c r="L35" i="28"/>
  <c r="K35" i="28"/>
  <c r="J35" i="28"/>
  <c r="I35" i="28"/>
  <c r="H35" i="28"/>
  <c r="G35" i="28"/>
  <c r="F35" i="28"/>
  <c r="E35" i="28"/>
  <c r="D35" i="28"/>
  <c r="D37" i="28" s="1"/>
  <c r="D38" i="28" s="1"/>
  <c r="C35" i="28"/>
  <c r="AE33" i="28"/>
  <c r="AD33" i="28"/>
  <c r="AE32" i="28"/>
  <c r="AD32" i="28"/>
  <c r="AE31" i="28"/>
  <c r="AD31" i="28"/>
  <c r="AE30" i="28"/>
  <c r="AD30" i="28"/>
  <c r="AE29" i="28"/>
  <c r="AF29" i="28" s="1"/>
  <c r="AD29" i="28"/>
  <c r="AE28" i="28"/>
  <c r="AD28" i="28"/>
  <c r="AE27" i="28"/>
  <c r="AD27" i="28"/>
  <c r="AE26" i="28"/>
  <c r="AF26" i="28" s="1"/>
  <c r="AE22" i="28"/>
  <c r="AD22" i="28"/>
  <c r="AE21" i="28"/>
  <c r="AD21" i="28"/>
  <c r="AE20" i="28"/>
  <c r="AD20" i="28"/>
  <c r="AE19" i="28"/>
  <c r="AD19" i="28"/>
  <c r="AE18" i="28"/>
  <c r="AD18" i="28"/>
  <c r="AE17" i="28"/>
  <c r="AF17" i="28" s="1"/>
  <c r="AD17" i="28"/>
  <c r="AE16" i="28"/>
  <c r="AF16" i="28" s="1"/>
  <c r="AE15" i="28"/>
  <c r="AD15" i="28"/>
  <c r="AE14" i="28"/>
  <c r="AD14" i="28"/>
  <c r="AE13" i="28"/>
  <c r="AD13" i="28"/>
  <c r="AE12" i="28"/>
  <c r="AD12" i="28"/>
  <c r="AE11" i="28"/>
  <c r="AF11" i="28" s="1"/>
  <c r="AD11" i="28"/>
  <c r="AE10" i="28"/>
  <c r="AD10" i="28"/>
  <c r="T182" i="17" l="1"/>
  <c r="V149" i="17"/>
  <c r="AF20" i="28"/>
  <c r="AF13" i="28"/>
  <c r="AF30" i="28"/>
  <c r="AF23" i="28"/>
  <c r="AF12" i="28"/>
  <c r="AF21" i="28"/>
  <c r="AD35" i="28"/>
  <c r="AF19" i="28"/>
  <c r="AF15" i="28"/>
  <c r="AF18" i="28"/>
  <c r="AF28" i="28"/>
  <c r="AF31" i="28"/>
  <c r="AE35" i="28"/>
  <c r="D40" i="28" s="1"/>
  <c r="AF32" i="28"/>
  <c r="AF14" i="28"/>
  <c r="AF22" i="28"/>
  <c r="AF27" i="28"/>
  <c r="AF33" i="28"/>
  <c r="AF10" i="28"/>
  <c r="T123" i="17"/>
  <c r="T98" i="17"/>
  <c r="T86" i="17"/>
  <c r="T62" i="17"/>
  <c r="T40" i="17"/>
  <c r="AF35" i="28" l="1"/>
  <c r="D43" i="28"/>
  <c r="D41" i="28"/>
  <c r="I42" i="27"/>
  <c r="I23" i="27"/>
  <c r="AC33" i="26"/>
  <c r="AB33" i="26"/>
  <c r="AA33" i="26"/>
  <c r="Z33" i="26"/>
  <c r="Y33" i="26"/>
  <c r="X33" i="26"/>
  <c r="W33" i="26"/>
  <c r="V33" i="26"/>
  <c r="U33" i="26"/>
  <c r="T33" i="26"/>
  <c r="S33" i="26"/>
  <c r="R33" i="26"/>
  <c r="Q33" i="26"/>
  <c r="P33" i="26"/>
  <c r="O33" i="26"/>
  <c r="N33" i="26"/>
  <c r="M33" i="26"/>
  <c r="L33" i="26"/>
  <c r="K33" i="26"/>
  <c r="J33" i="26"/>
  <c r="I33" i="26"/>
  <c r="H33" i="26"/>
  <c r="G33" i="26"/>
  <c r="F33" i="26"/>
  <c r="E33" i="26"/>
  <c r="D33" i="26"/>
  <c r="D35" i="26" s="1"/>
  <c r="D36" i="26" s="1"/>
  <c r="C33" i="26"/>
  <c r="AE31" i="26"/>
  <c r="AF31" i="26" s="1"/>
  <c r="AD31" i="26"/>
  <c r="AE30" i="26"/>
  <c r="AD30" i="26"/>
  <c r="AE29" i="26"/>
  <c r="AF29" i="26" s="1"/>
  <c r="AD29" i="26"/>
  <c r="AE28" i="26"/>
  <c r="AF28" i="26" s="1"/>
  <c r="AD28" i="26"/>
  <c r="AE27" i="26"/>
  <c r="AD27" i="26"/>
  <c r="AE26" i="26"/>
  <c r="AD26" i="26"/>
  <c r="AE25" i="26"/>
  <c r="AF25" i="26" s="1"/>
  <c r="AD25" i="26"/>
  <c r="AE24" i="26"/>
  <c r="AF24" i="26" s="1"/>
  <c r="AE23" i="26"/>
  <c r="AF23" i="26" s="1"/>
  <c r="AD23" i="26"/>
  <c r="AE22" i="26"/>
  <c r="AF22" i="26" s="1"/>
  <c r="AD22" i="26"/>
  <c r="AE21" i="26"/>
  <c r="AF21" i="26" s="1"/>
  <c r="AD21" i="26"/>
  <c r="AE20" i="26"/>
  <c r="AD20" i="26"/>
  <c r="AE19" i="26"/>
  <c r="AF19" i="26" s="1"/>
  <c r="AD19" i="26"/>
  <c r="AE18" i="26"/>
  <c r="AF18" i="26" s="1"/>
  <c r="AD18" i="26"/>
  <c r="AE17" i="26"/>
  <c r="AF17" i="26" s="1"/>
  <c r="AD17" i="26"/>
  <c r="AE16" i="26"/>
  <c r="AF16" i="26" s="1"/>
  <c r="AE15" i="26"/>
  <c r="AD15" i="26"/>
  <c r="AE14" i="26"/>
  <c r="AF14" i="26" s="1"/>
  <c r="AD14" i="26"/>
  <c r="AE13" i="26"/>
  <c r="AF13" i="26" s="1"/>
  <c r="AD13" i="26"/>
  <c r="AE12" i="26"/>
  <c r="AF12" i="26" s="1"/>
  <c r="AD12" i="26"/>
  <c r="AE11" i="26"/>
  <c r="AD11" i="26"/>
  <c r="AE10" i="26"/>
  <c r="AD10" i="26"/>
  <c r="AF26" i="26" l="1"/>
  <c r="AD33" i="26"/>
  <c r="AF33" i="26" s="1"/>
  <c r="AF27" i="26"/>
  <c r="AF20" i="26"/>
  <c r="T181" i="17"/>
  <c r="V123" i="17"/>
  <c r="AF15" i="26"/>
  <c r="AE33" i="26"/>
  <c r="AF11" i="26"/>
  <c r="AF30" i="26"/>
  <c r="D38" i="26"/>
  <c r="AF10" i="26"/>
  <c r="D41" i="26" l="1"/>
  <c r="D39" i="26"/>
  <c r="AE30" i="24"/>
  <c r="AE29" i="24"/>
  <c r="AE28" i="24"/>
  <c r="AE27" i="24"/>
  <c r="AE26" i="24"/>
  <c r="AE25" i="24"/>
  <c r="AF25" i="24" s="1"/>
  <c r="AE24" i="24"/>
  <c r="AF24" i="24" s="1"/>
  <c r="AE23" i="24"/>
  <c r="AF23" i="24" s="1"/>
  <c r="AE22" i="24"/>
  <c r="AF22" i="24" s="1"/>
  <c r="AE21" i="24"/>
  <c r="AF21" i="24" s="1"/>
  <c r="AE20" i="24"/>
  <c r="AE19" i="24"/>
  <c r="AE18" i="24"/>
  <c r="AE17" i="24"/>
  <c r="AE16" i="24"/>
  <c r="AF16" i="24" s="1"/>
  <c r="AE15" i="24"/>
  <c r="AF15" i="24" s="1"/>
  <c r="AE14" i="24"/>
  <c r="AE13" i="24"/>
  <c r="AE12" i="24"/>
  <c r="AE11" i="24"/>
  <c r="AF11" i="24" s="1"/>
  <c r="AF13" i="24"/>
  <c r="AE10" i="24"/>
  <c r="AF19" i="24"/>
  <c r="I19" i="25"/>
  <c r="AC33" i="24"/>
  <c r="AB33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D35" i="24" s="1"/>
  <c r="D36" i="24" s="1"/>
  <c r="C33" i="24"/>
  <c r="AE31" i="24"/>
  <c r="AF31" i="24" s="1"/>
  <c r="AD31" i="24"/>
  <c r="AD30" i="24"/>
  <c r="AD29" i="24"/>
  <c r="AF29" i="24" s="1"/>
  <c r="AD28" i="24"/>
  <c r="AF28" i="24" s="1"/>
  <c r="AD27" i="24"/>
  <c r="AD26" i="24"/>
  <c r="AD25" i="24"/>
  <c r="AD23" i="24"/>
  <c r="AD22" i="24"/>
  <c r="AD21" i="24"/>
  <c r="AD20" i="24"/>
  <c r="AD19" i="24"/>
  <c r="AD18" i="24"/>
  <c r="AF18" i="24" s="1"/>
  <c r="AD17" i="24"/>
  <c r="AF17" i="24" s="1"/>
  <c r="AD15" i="24"/>
  <c r="AD14" i="24"/>
  <c r="AD13" i="24"/>
  <c r="AD12" i="24"/>
  <c r="AD11" i="24"/>
  <c r="AD10" i="24"/>
  <c r="T180" i="17" l="1"/>
  <c r="V98" i="17"/>
  <c r="AF14" i="24"/>
  <c r="AF26" i="24"/>
  <c r="AF27" i="24"/>
  <c r="AD33" i="24"/>
  <c r="AF30" i="24"/>
  <c r="AF20" i="24"/>
  <c r="AE33" i="24"/>
  <c r="AF33" i="24" s="1"/>
  <c r="AF12" i="24"/>
  <c r="AF10" i="24"/>
  <c r="AE16" i="22"/>
  <c r="AF16" i="22" s="1"/>
  <c r="AE17" i="22"/>
  <c r="AE18" i="22"/>
  <c r="AE19" i="22"/>
  <c r="AE20" i="22"/>
  <c r="AE21" i="22"/>
  <c r="AE22" i="22"/>
  <c r="AF22" i="22" s="1"/>
  <c r="AE23" i="22"/>
  <c r="AF23" i="22" s="1"/>
  <c r="AE24" i="22"/>
  <c r="AF24" i="22" s="1"/>
  <c r="AE25" i="22"/>
  <c r="AE26" i="22"/>
  <c r="AE27" i="22"/>
  <c r="AF27" i="22" s="1"/>
  <c r="AE28" i="22"/>
  <c r="AF28" i="22" s="1"/>
  <c r="AE29" i="22"/>
  <c r="AE30" i="22"/>
  <c r="AE31" i="22"/>
  <c r="AE14" i="22"/>
  <c r="AE15" i="22"/>
  <c r="AE13" i="22"/>
  <c r="AE12" i="22"/>
  <c r="AE11" i="22"/>
  <c r="AE10" i="22"/>
  <c r="I44" i="23"/>
  <c r="I10" i="23"/>
  <c r="D35" i="22"/>
  <c r="D36" i="22" s="1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AD31" i="22"/>
  <c r="AF31" i="22" s="1"/>
  <c r="AD30" i="22"/>
  <c r="AD29" i="22"/>
  <c r="AF29" i="22" s="1"/>
  <c r="AD28" i="22"/>
  <c r="AD27" i="22"/>
  <c r="AD26" i="22"/>
  <c r="AD25" i="22"/>
  <c r="AF25" i="22" s="1"/>
  <c r="AD23" i="22"/>
  <c r="AD22" i="22"/>
  <c r="AD21" i="22"/>
  <c r="AF21" i="22" s="1"/>
  <c r="AD20" i="22"/>
  <c r="AD19" i="22"/>
  <c r="AF19" i="22" s="1"/>
  <c r="AD18" i="22"/>
  <c r="AF17" i="22"/>
  <c r="AD17" i="22"/>
  <c r="AF15" i="22"/>
  <c r="AD15" i="22"/>
  <c r="AD14" i="22"/>
  <c r="AF14" i="22" s="1"/>
  <c r="AD13" i="22"/>
  <c r="AD12" i="22"/>
  <c r="AF12" i="22" s="1"/>
  <c r="AD11" i="22"/>
  <c r="AF11" i="22" s="1"/>
  <c r="AD10" i="22"/>
  <c r="AF26" i="22" l="1"/>
  <c r="AF20" i="22"/>
  <c r="T179" i="17"/>
  <c r="V86" i="17"/>
  <c r="AF30" i="22"/>
  <c r="AF18" i="22"/>
  <c r="D38" i="24"/>
  <c r="D41" i="24" s="1"/>
  <c r="AD33" i="22"/>
  <c r="AE33" i="22"/>
  <c r="AF13" i="22"/>
  <c r="AF33" i="22"/>
  <c r="D38" i="22"/>
  <c r="AF10" i="22"/>
  <c r="D39" i="24" l="1"/>
  <c r="D41" i="22"/>
  <c r="D39" i="22"/>
  <c r="I42" i="21" l="1"/>
  <c r="I26" i="21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D35" i="20" s="1"/>
  <c r="D36" i="20" s="1"/>
  <c r="C33" i="20"/>
  <c r="AE31" i="20"/>
  <c r="AF31" i="20" s="1"/>
  <c r="AD31" i="20"/>
  <c r="AE30" i="20"/>
  <c r="AD30" i="20"/>
  <c r="AE29" i="20"/>
  <c r="AF29" i="20" s="1"/>
  <c r="AD29" i="20"/>
  <c r="AE28" i="20"/>
  <c r="AD28" i="20"/>
  <c r="AE27" i="20"/>
  <c r="AF27" i="20" s="1"/>
  <c r="AD27" i="20"/>
  <c r="AE26" i="20"/>
  <c r="AD26" i="20"/>
  <c r="AE25" i="20"/>
  <c r="AF25" i="20" s="1"/>
  <c r="AD25" i="20"/>
  <c r="AE24" i="20"/>
  <c r="AF24" i="20" s="1"/>
  <c r="AE23" i="20"/>
  <c r="AD23" i="20"/>
  <c r="AE22" i="20"/>
  <c r="AD22" i="20"/>
  <c r="AE21" i="20"/>
  <c r="AF21" i="20" s="1"/>
  <c r="AD21" i="20"/>
  <c r="AE20" i="20"/>
  <c r="AD20" i="20"/>
  <c r="AE19" i="20"/>
  <c r="AD19" i="20"/>
  <c r="AE18" i="20"/>
  <c r="AD18" i="20"/>
  <c r="AE17" i="20"/>
  <c r="AD17" i="20"/>
  <c r="AE16" i="20"/>
  <c r="AF16" i="20" s="1"/>
  <c r="AE15" i="20"/>
  <c r="AD15" i="20"/>
  <c r="AE14" i="20"/>
  <c r="AD14" i="20"/>
  <c r="AE13" i="20"/>
  <c r="AD13" i="20"/>
  <c r="AE12" i="20"/>
  <c r="AD12" i="20"/>
  <c r="AE11" i="20"/>
  <c r="AD11" i="20"/>
  <c r="AE10" i="20"/>
  <c r="AD10" i="20"/>
  <c r="AF13" i="20" l="1"/>
  <c r="AF26" i="20"/>
  <c r="AF14" i="20"/>
  <c r="AF15" i="20"/>
  <c r="T178" i="17"/>
  <c r="V62" i="17"/>
  <c r="AF28" i="20"/>
  <c r="AF30" i="20"/>
  <c r="AF23" i="20"/>
  <c r="AF12" i="20"/>
  <c r="AF11" i="20"/>
  <c r="AF22" i="20"/>
  <c r="AF17" i="20"/>
  <c r="AF18" i="20"/>
  <c r="AF19" i="20"/>
  <c r="AF20" i="20"/>
  <c r="AD33" i="20"/>
  <c r="AE33" i="20"/>
  <c r="D38" i="20" s="1"/>
  <c r="AF10" i="20"/>
  <c r="AF33" i="20" l="1"/>
  <c r="D41" i="20"/>
  <c r="D39" i="20"/>
  <c r="I64" i="19"/>
  <c r="I50" i="19"/>
  <c r="I34" i="19"/>
  <c r="T177" i="17" l="1"/>
  <c r="T185" i="17" s="1"/>
  <c r="V40" i="17"/>
  <c r="C26" i="16"/>
  <c r="C27" i="16"/>
  <c r="C28" i="16"/>
  <c r="C29" i="16"/>
  <c r="C25" i="16"/>
  <c r="C19" i="16"/>
  <c r="C18" i="16"/>
  <c r="C20" i="16"/>
  <c r="C21" i="16"/>
  <c r="C22" i="16"/>
  <c r="C23" i="16"/>
  <c r="C17" i="16"/>
  <c r="C11" i="16"/>
  <c r="C12" i="16"/>
  <c r="C13" i="16"/>
  <c r="C14" i="16"/>
  <c r="C15" i="16"/>
  <c r="C10" i="16"/>
  <c r="AC33" i="16"/>
  <c r="AB33" i="16"/>
  <c r="AA33" i="16"/>
  <c r="Z33" i="16"/>
  <c r="Y33" i="16"/>
  <c r="X33" i="16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AE31" i="16"/>
  <c r="AD31" i="16"/>
  <c r="AE30" i="16"/>
  <c r="AD30" i="16"/>
  <c r="AE29" i="16"/>
  <c r="AD29" i="16"/>
  <c r="AE28" i="16"/>
  <c r="AD28" i="16"/>
  <c r="AE27" i="16"/>
  <c r="AF27" i="16" s="1"/>
  <c r="AD27" i="16"/>
  <c r="AE26" i="16"/>
  <c r="AD26" i="16"/>
  <c r="AE25" i="16"/>
  <c r="AD25" i="16"/>
  <c r="AE24" i="16"/>
  <c r="AF24" i="16" s="1"/>
  <c r="AE23" i="16"/>
  <c r="AD23" i="16"/>
  <c r="AE22" i="16"/>
  <c r="AD22" i="16"/>
  <c r="AE21" i="16"/>
  <c r="AD21" i="16"/>
  <c r="AE20" i="16"/>
  <c r="AD20" i="16"/>
  <c r="AE19" i="16"/>
  <c r="AD19" i="16"/>
  <c r="AE18" i="16"/>
  <c r="AD18" i="16"/>
  <c r="AE17" i="16"/>
  <c r="AD17" i="16"/>
  <c r="AF17" i="16" s="1"/>
  <c r="AE16" i="16"/>
  <c r="AF16" i="16" s="1"/>
  <c r="AE15" i="16"/>
  <c r="AD15" i="16"/>
  <c r="AE14" i="16"/>
  <c r="AF14" i="16" s="1"/>
  <c r="AD14" i="16"/>
  <c r="AE13" i="16"/>
  <c r="AD13" i="16"/>
  <c r="AE12" i="16"/>
  <c r="AD12" i="16"/>
  <c r="AE11" i="16"/>
  <c r="AD11" i="16"/>
  <c r="AE10" i="16"/>
  <c r="AF10" i="16" s="1"/>
  <c r="AD10" i="16"/>
  <c r="E33" i="15"/>
  <c r="D33" i="15"/>
  <c r="D35" i="15" s="1"/>
  <c r="D36" i="15" s="1"/>
  <c r="C33" i="16" l="1"/>
  <c r="AF12" i="16"/>
  <c r="AF19" i="16"/>
  <c r="AF13" i="16"/>
  <c r="AF21" i="16"/>
  <c r="AF31" i="16"/>
  <c r="AF18" i="16"/>
  <c r="D35" i="16"/>
  <c r="D36" i="16" s="1"/>
  <c r="AF28" i="16"/>
  <c r="AF29" i="16"/>
  <c r="AF23" i="16"/>
  <c r="AF15" i="16"/>
  <c r="AF30" i="16"/>
  <c r="AF25" i="16"/>
  <c r="AF22" i="16"/>
  <c r="AF26" i="16"/>
  <c r="AD33" i="16"/>
  <c r="AF20" i="16"/>
  <c r="AF11" i="16"/>
  <c r="AE33" i="16"/>
  <c r="AF33" i="16" s="1"/>
  <c r="D38" i="16" l="1"/>
  <c r="D39" i="16" s="1"/>
  <c r="C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AE31" i="15"/>
  <c r="AD31" i="15"/>
  <c r="AE30" i="15"/>
  <c r="AD30" i="15"/>
  <c r="AE29" i="15"/>
  <c r="AD29" i="15"/>
  <c r="AE28" i="15"/>
  <c r="AD28" i="15"/>
  <c r="AE27" i="15"/>
  <c r="AD27" i="15"/>
  <c r="AE26" i="15"/>
  <c r="AD26" i="15"/>
  <c r="AE25" i="15"/>
  <c r="AD25" i="15"/>
  <c r="AE24" i="15"/>
  <c r="AF24" i="15" s="1"/>
  <c r="AE23" i="15"/>
  <c r="AD23" i="15"/>
  <c r="AF23" i="15" s="1"/>
  <c r="AE22" i="15"/>
  <c r="AD22" i="15"/>
  <c r="AE21" i="15"/>
  <c r="AD21" i="15"/>
  <c r="AE20" i="15"/>
  <c r="AD20" i="15"/>
  <c r="AE19" i="15"/>
  <c r="AD19" i="15"/>
  <c r="AF19" i="15" s="1"/>
  <c r="AE18" i="15"/>
  <c r="AD18" i="15"/>
  <c r="AE17" i="15"/>
  <c r="AD17" i="15"/>
  <c r="AE16" i="15"/>
  <c r="AF16" i="15" s="1"/>
  <c r="AE15" i="15"/>
  <c r="AD15" i="15"/>
  <c r="AE14" i="15"/>
  <c r="AD14" i="15"/>
  <c r="AE13" i="15"/>
  <c r="AD13" i="15"/>
  <c r="AE12" i="15"/>
  <c r="AD12" i="15"/>
  <c r="AE11" i="15"/>
  <c r="AD11" i="15"/>
  <c r="AF11" i="15" s="1"/>
  <c r="AE10" i="15"/>
  <c r="AD10" i="15"/>
  <c r="AF21" i="15" l="1"/>
  <c r="D41" i="16"/>
  <c r="AF13" i="15"/>
  <c r="AF26" i="15"/>
  <c r="AF27" i="15"/>
  <c r="AF12" i="15"/>
  <c r="AF15" i="15"/>
  <c r="AD33" i="15"/>
  <c r="AF30" i="15"/>
  <c r="AF17" i="15"/>
  <c r="AF18" i="15"/>
  <c r="AF25" i="15"/>
  <c r="AF31" i="15"/>
  <c r="AF14" i="15"/>
  <c r="AF20" i="15"/>
  <c r="AE33" i="15"/>
  <c r="AF29" i="15"/>
  <c r="AF22" i="15"/>
  <c r="AF28" i="15"/>
  <c r="AF10" i="15"/>
  <c r="AF33" i="15" l="1"/>
  <c r="D38" i="15"/>
  <c r="D39" i="15" l="1"/>
  <c r="D41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3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5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5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<sst xmlns="http://schemas.openxmlformats.org/spreadsheetml/2006/main" count="2145" uniqueCount="382">
  <si>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</si>
  <si>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</si>
  <si>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</si>
  <si>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</si>
  <si>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</si>
  <si>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</si>
  <si>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</si>
  <si>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</si>
  <si>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</si>
  <si>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</si>
  <si>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</si>
  <si>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</si>
  <si>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</si>
  <si>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</si>
  <si>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</si>
  <si>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</si>
  <si>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</si>
  <si>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</si>
  <si>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</si>
  <si>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e-bidding</t>
  </si>
  <si>
    <t>วงเงินงบประมาณ
ที่จะซื้อหรือจ้าง
(ไม่รวมภาษี)</t>
  </si>
  <si>
    <t>หมวดงบประมาณ</t>
  </si>
  <si>
    <t>จัดซื้อ/จ้าง กับผู้ประกอบการ SMEs</t>
  </si>
  <si>
    <t>SMEs</t>
  </si>
  <si>
    <t>Non-Smes</t>
  </si>
  <si>
    <t>ลำดับ</t>
  </si>
  <si>
    <t>รายการ</t>
  </si>
  <si>
    <t>กลุ่มสินค้า/พัสดุ SMEs</t>
  </si>
  <si>
    <t>ไม่ใช่กลุ่มสินค้า/พัสดุ SMEs</t>
  </si>
  <si>
    <t>ร้อยละ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</si>
  <si>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</si>
  <si>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</si>
  <si>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</si>
  <si>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</si>
  <si>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</si>
  <si>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</si>
  <si>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</si>
  <si>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 (สาขาดำเนินการเอง)</t>
  </si>
  <si>
    <t>เก้าอี้เอนกประสงค์</t>
  </si>
  <si>
    <t>เครื่องโทรสารแบบใช้กระดาษ A4 ส่งเอกสารได้ครั้งละ 20 แผ่น</t>
  </si>
  <si>
    <t>โต๊ะและเก้าอี้สำหรับใช้ในโรงอาหาร จำนวน 4 ที่นั่ง</t>
  </si>
  <si>
    <t>โต๊ะเอนกประสงค์</t>
  </si>
  <si>
    <t>โทรศัพท์ไร้สาย</t>
  </si>
  <si>
    <t>เครื่องตรวจวัดความเข้มของแสงสว่าง</t>
  </si>
  <si>
    <t xml:space="preserve">ลูกกลิ้งวัดระยะทาง 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</si>
  <si>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</si>
  <si>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</si>
  <si>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</si>
  <si>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</si>
  <si>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</si>
  <si>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รวมทั้งหมด</t>
  </si>
  <si>
    <t>คำนวณร้อยะ 30 ของวงเงิน SMEs</t>
  </si>
  <si>
    <t>วงเงินงบประมาณที่จัดซื้อจัดจ้าง</t>
  </si>
  <si>
    <t xml:space="preserve">สรุปผลการจัดซื้อจัดจ้างกับผู้ประกอบการ SMEs </t>
  </si>
  <si>
    <t>วงเงินงบประมาณที่ส่งเสริม SMEs</t>
  </si>
  <si>
    <t>สรุปผลการจัดซื้อจัดจ้างกับผู้ประกอบการ SMEs สะสม ต.ค.64 - พ.ย.64</t>
  </si>
  <si>
    <t>ประจำเดือน พ.ย.64  / สะสม ต.ค.64 - พ.ย.64</t>
  </si>
  <si>
    <t>เดือนที่จัดซื้อจัดจ้าง</t>
  </si>
  <si>
    <t>งบประมาณปี 2565</t>
  </si>
  <si>
    <t>งบประมาณปีเก่า</t>
  </si>
  <si>
    <t>ปีงบประมาณ 2565 (สะสม)</t>
  </si>
  <si>
    <t>งบประมาณที่ได้รับจัดสรรสุทธิ 
(ไม่รวมภาษีมูลค่าเพิ่ม)</t>
  </si>
  <si>
    <t>ค่าจ้างเหมาบริการอื่น</t>
  </si>
  <si>
    <t>ระบุปีงบประมาณที่ใช้ / WBS</t>
  </si>
  <si>
    <t xml:space="preserve">หมวดงบประมาณ </t>
  </si>
  <si>
    <t>ร้อยละของวงเงินงบประมาณที่ส่งเสริม SMEs แล้ว</t>
  </si>
  <si>
    <t>รวม</t>
  </si>
  <si>
    <t>ผลการจัดซื้อจัดจ้าง SME ที่ทำได้สะสม ต.ค.64</t>
  </si>
  <si>
    <t>งบประมาณที่ได้รับจัดสรร กลุ่มสินค้า/พัสดุ SMEs</t>
  </si>
  <si>
    <t>คงเหลือการจัดซื้อจัดจ้างวงเงินกับผู้ประกอบการ SMEs</t>
  </si>
  <si>
    <t>สำนักงานประปาสาขา........ / ฝ่าย......</t>
  </si>
  <si>
    <t>งานซื้อสว่านไฟฟ้าเจาะกระแทก ระบบโรตารี่</t>
  </si>
  <si>
    <t>งานซื้อเครื่องสูบน้ำแบบ SUBMERSIBLE PUMP</t>
  </si>
  <si>
    <t>งานจ้างปรับปรุงถอดเปลี่ยน ยก/ย้าย มาตรวัดน้ำ</t>
  </si>
  <si>
    <t>งานจ้างเหมาบำรุงรักษาและทดสอบน้ำหนักลิฟต์โดยสาร</t>
  </si>
  <si>
    <t>งานจ้างสำรวจหาจุดรั่วในระบบจ่ายน้ำ</t>
  </si>
  <si>
    <t>ประจำเดือน ต.ค. 64  / สะสม ต.ค.64 - ต.ค. 64</t>
  </si>
  <si>
    <t>สำนักงานประปาสาขาทุ่งมหาเมฆ</t>
  </si>
  <si>
    <t>งานซื้อพัดลมไฟฟ้าตั้งพื้น จำนวน 2 ตัว</t>
  </si>
  <si>
    <t>งานซื้อเครื่องกำเนิดไฟฟ้า ขนาด 5 กิโลวัตต์ จำนวน 2 เครื่อง</t>
  </si>
  <si>
    <t>งานซื้อเครื่องสกัดคอนกรีตไฟฟ้า จำนวน 2 เครื่อง</t>
  </si>
  <si>
    <t>งานซื้อสว่านไฟฟ้าเจาะกระแทก ระบบโรตารี่ จำนวน 1 เครื่อง</t>
  </si>
  <si>
    <t>งานซื้อเครื่องสูบน้ำแบบ Submersible Pump จำนวน 2 เครื่อง</t>
  </si>
  <si>
    <t>งานซื้อเครื่องโทรสารจำนวน 1 เครื่อง</t>
  </si>
  <si>
    <t xml:space="preserve">ค่าซ่อมแซมและบำรุงรักษาสิ่งก่อสร้างและครุภัณฑ์อื่น </t>
  </si>
  <si>
    <t>(รวมภาษีมูลค่าเพิ่ม)</t>
  </si>
  <si>
    <t>สรุปผลการดำเนินการจัดซื้อจัดจ้างในรอบเดือน ตุลาคม 2564 (วิธีเฉพาะเจาะจง)</t>
  </si>
  <si>
    <t>แบบ สขร.1</t>
  </si>
  <si>
    <t>วันที่ 1-31 ตุลาคม 2564</t>
  </si>
  <si>
    <t>งานจัดซื้อ/จัดจ้าง</t>
  </si>
  <si>
    <t>วงเงินงบประมาณ
ที่จะซื้อหรือจ้าง</t>
  </si>
  <si>
    <t>ราคากลาง</t>
  </si>
  <si>
    <t>ผู้ได้รับการคัดเลือกและราคาที่ตกลงซื้อ/จ้าง</t>
  </si>
  <si>
    <t>เหตุผลที่
คัดเลือก</t>
  </si>
  <si>
    <t>เลขที่และวันที่ของสัญญาหรือข้อตกลง
ในการซื้อหรือจ้าง</t>
  </si>
  <si>
    <t>(ไม่รวมภาษีมูลค่าเพิ่ม)</t>
  </si>
  <si>
    <t>ราคาที่เสนอ
(รวมภาษีมูลค่าเพิ่ม)</t>
  </si>
  <si>
    <t>ราคาที่ตกลงซื้อ/จ้าง
(รวมภาษีมูลค่าเพิ่ม)</t>
  </si>
  <si>
    <t xml:space="preserve">งานจ้างเหมาบำรุงรักษาเครื่องจัดระบบคิว ระยะเวลา 1 ปี </t>
  </si>
  <si>
    <t>เฉพาะเจาะจง</t>
  </si>
  <si>
    <t>บจก.เดพ โซลูชั่น</t>
  </si>
  <si>
    <t>เสนอราคาต่ำสุด</t>
  </si>
  <si>
    <t>PO 3300050906</t>
  </si>
  <si>
    <t>ของ สสท. เลขที่ สสท.(บ) 1/2565</t>
  </si>
  <si>
    <t>บจก.ไลฟ์ โซลูชั่น ซิสเต็ม</t>
  </si>
  <si>
    <t>และมีคุณสมบัติครบถ้วน</t>
  </si>
  <si>
    <t>ลงวันที่ 4 ตุลาคม 2564</t>
  </si>
  <si>
    <t>บจก.สมาร์ท อิเลคทริค คอนโทรล</t>
  </si>
  <si>
    <t>หจก.ธาราเอ็นจิเนียริ่ง</t>
  </si>
  <si>
    <t>PO 3300050914</t>
  </si>
  <si>
    <t>ขนาดไม่น้อยกว่า 24 มม. ของ สซท.กรร.สสท.</t>
  </si>
  <si>
    <t>บจก.สินไพบูลย์และบุตร</t>
  </si>
  <si>
    <t>เลขที่ สสท.(ซ) 1/2565</t>
  </si>
  <si>
    <t>หจก.เอสทีพีพี เอ็นจิเนียริ่ง</t>
  </si>
  <si>
    <t>PO 3300050916</t>
  </si>
  <si>
    <t>ขนาด 2 นิ้ว จำนวน 2 เครื่อง ของ สซท.กรร.สสท.</t>
  </si>
  <si>
    <t>เลขที่ สสท.(ซ) 2/2565</t>
  </si>
  <si>
    <t xml:space="preserve">งานซื้อเครื่องสกัดคอนกรีตไฟฟ้า จำนวน 2 เครื่อง </t>
  </si>
  <si>
    <t>หจก. ตรีอุดม</t>
  </si>
  <si>
    <t>PO 3300050918</t>
  </si>
  <si>
    <t>ของ สซท.กรร.สสท. เลขที่ สสท.(ซ) 3/2565</t>
  </si>
  <si>
    <t>หจก.พิรุฬห์ฮาร์ดแวร์</t>
  </si>
  <si>
    <t>PO 3300050919</t>
  </si>
  <si>
    <t>ของ สซท.กรร.สสท. เลขที่ สสท.(ซ) 4/2565</t>
  </si>
  <si>
    <t>งานซื้อเครื่องโทรสารแบบใช้กระดาษ A4 ส่งเอกสารได้ครั้งละ</t>
  </si>
  <si>
    <t>บจก.ไอที ดีลิเวอร์รี</t>
  </si>
  <si>
    <t>PO 3300050964</t>
  </si>
  <si>
    <t>20 แผ่น ของ สจก.กรด.สสท. เลขที่ สสท.(ซ) 6/2565</t>
  </si>
  <si>
    <t>บจก.แอดไวซ์ ไอที อินฟินิท</t>
  </si>
  <si>
    <t>ลงวันที่ 5 ตุลาคม 2564</t>
  </si>
  <si>
    <t>บจก.ออฟฟิศเวิร์ค</t>
  </si>
  <si>
    <t>งานซื้อพัดลมไฟฟ้าแบบตั้งพื้น ขนาด 16 นิ้ว จำนวน 2 ตัว</t>
  </si>
  <si>
    <t>บจก.ลอฟท์ เอเชีย</t>
  </si>
  <si>
    <t>PO 3300051083</t>
  </si>
  <si>
    <t>ของ สกล.สสท. เลขที่ สสท.(ซ) 5/2565</t>
  </si>
  <si>
    <t>บจก.ไอที เอ็นจิเนียร์ริ่ง ซิสเต็ม</t>
  </si>
  <si>
    <t>ลงวันที่ 12 ตุลาคม 2564</t>
  </si>
  <si>
    <t>บจก.ทูไพ (สำนักงานใหญ่)</t>
  </si>
  <si>
    <t>หจก.เค.ที. เมนเดอร์</t>
  </si>
  <si>
    <t>เสนอราคารายเดียว</t>
  </si>
  <si>
    <t>PO 3300051145</t>
  </si>
  <si>
    <t>และงานที่เกี่ยวข้อง พื้นที่สำนักงานประปาสาขาทุ่งมหาเมฆ</t>
  </si>
  <si>
    <t>ลงวันที่ 15 ตุลาคม 2564</t>
  </si>
  <si>
    <t>เลขที่ สสท.ปบ.01/2565</t>
  </si>
  <si>
    <t xml:space="preserve">     บจก.สยาม อินดัสเทรียล    คอร์ปอเรชั่น</t>
  </si>
  <si>
    <t>บจก.สยาม อินดัสเทรียล คอร์ปอเรชั่น</t>
  </si>
  <si>
    <t>PO 3300051242</t>
  </si>
  <si>
    <t>เลขที่ สสท.(บ) 2/2565</t>
  </si>
  <si>
    <t>บจก.สุวรรณภูมิ เอเลเวเทอร์</t>
  </si>
  <si>
    <t>ลงวันที่ 20 ตุลาคม 2564</t>
  </si>
  <si>
    <t>หจก.พี.เอส.คงไทย เอ็นจิเนียริ่ง</t>
  </si>
  <si>
    <t>รวมทั้งสิ้น 9 รายการ</t>
  </si>
  <si>
    <t>สรุปผลการดำเนินการจัดซื้อจัดจ้างในรอบเดือน ตุลาคม 2564 (วิธี e-bidding)</t>
  </si>
  <si>
    <t>บจก.ไฮโดร อีควิปเมนท์ ซัพพลาย แอนด์ เซอร์วิส</t>
  </si>
  <si>
    <t>PO 3300051107</t>
  </si>
  <si>
    <t>พื้นที่สำนักงานประปาสาขาทุ่งมหาเมฆ</t>
  </si>
  <si>
    <t>สัญาเลขที่ สร.05-1(65)</t>
  </si>
  <si>
    <t>บจก.ไฮโดร เอ็นจิเนียริ่ง</t>
  </si>
  <si>
    <t>รวมทั้งสิ้น 1 รายการ</t>
  </si>
  <si>
    <t>สรุปผลการดำเนินการจัดซื้อจัดจ้างในรอบเดือน ตุลาคม 2564 (วิธีคัดเลือก)</t>
  </si>
  <si>
    <t>งานจ้างซ่อมแซมท่อประปาแตกรั่ว พร้อมงานที่เกี่ยวข้อง</t>
  </si>
  <si>
    <t>คัดเลือก</t>
  </si>
  <si>
    <t>บจก.บุญพิศลย์การช่าง</t>
  </si>
  <si>
    <t>PO 3300050816</t>
  </si>
  <si>
    <t>บจก.สุทธิพร การโยธา</t>
  </si>
  <si>
    <t>ลงวันที่ 1 ตุลาคม 2564</t>
  </si>
  <si>
    <t>สัญญาเลขที่ สสท.(ซท) 1/2565</t>
  </si>
  <si>
    <t>งบทำการ ค่าจ้างเหมาเปลี่ยนและยกย้ายมาตรวัดน้ำ</t>
  </si>
  <si>
    <t>ü</t>
  </si>
  <si>
    <t>งบทำการ - ค่าจ้างเหมาสำรวจหาท่อรั่ว</t>
  </si>
  <si>
    <t xml:space="preserve">งบทำการ - ค่าซ่อมแซมและบำรุงรักษาสิ่งก่อสร้างและครุภัณฑ์อื่น </t>
  </si>
  <si>
    <t>งบทำการ - ค่าจ้างเหมาซ่อมท่อแตกท่อรั่ว</t>
  </si>
  <si>
    <t>สรุปผลการดำเนินการจัดซื้อจัดจ้าง</t>
  </si>
  <si>
    <t>งานจ้างก่อสร้างวางท่อประปา และงานที่เกี่ยวข้อง</t>
  </si>
  <si>
    <t>PO 3300051541</t>
  </si>
  <si>
    <t>ด้านลดน้ำสูญเสีย พื้นที่สำนักงานประปาสาขาทุ่งมหาเมฆ</t>
  </si>
  <si>
    <t>ลงวันที่ 3 พฤศจิกายน 2564</t>
  </si>
  <si>
    <t>สัญญาเลขที่ ป.05-05(65)</t>
  </si>
  <si>
    <t>งานจ้างเหมาบำรุงรักษาเครื่องปรับอากาศ</t>
  </si>
  <si>
    <t>บจก.ราชาแอร์ และ เทคโนโลยี</t>
  </si>
  <si>
    <t>PO 3300051693</t>
  </si>
  <si>
    <t>ระยะเวลา 11 เดือน ของ สสท.</t>
  </si>
  <si>
    <t>บจก.จามจุรีไฟฟ้า ก่อสร้าง</t>
  </si>
  <si>
    <t>ลงวันที่ 11 พฤศจิกายน 2564</t>
  </si>
  <si>
    <t>เลขที่ สสท.(บ) 3/2565</t>
  </si>
  <si>
    <t>บจก.โยชัว แอร์เทค</t>
  </si>
  <si>
    <t>หจก.ดิลกพัฒนา เอนจิเนียริ่ง</t>
  </si>
  <si>
    <t>PO 3300051702</t>
  </si>
  <si>
    <t>สัญญาเลขที่ ป.05-06(65)</t>
  </si>
  <si>
    <t>งานจ้างก่อสร้างวางท่อประปาในโครงการจัดสรร,</t>
  </si>
  <si>
    <t>บจก.โอสิริ แอนด์ ซันส์</t>
  </si>
  <si>
    <t>ย้ายแนวท่อประปา, ติดตั้งหัวดับเพลิง และงานที่เกี่ยวข้อง</t>
  </si>
  <si>
    <t>PO 3300051703</t>
  </si>
  <si>
    <t>สัญญาเลขที่ สสท.(ธ) 1/2565</t>
  </si>
  <si>
    <t>บจก.บิลดิ้ง แคร์</t>
  </si>
  <si>
    <t>PO 3300051756</t>
  </si>
  <si>
    <t>ลงวันที่ 15 พฤศจิกายน 2564</t>
  </si>
  <si>
    <t>สัญญาเลขที่ ป.05-07(65)</t>
  </si>
  <si>
    <t>งานซื้อหลอดไฟฟ้าสำหรับหน่วยงานต่าง ๆ ของ สสท.</t>
  </si>
  <si>
    <t>PO 3300051884</t>
  </si>
  <si>
    <t>เลขที่ สสท.(ซ) 7/2565</t>
  </si>
  <si>
    <t>บจก.เอ็นแอนด์อีทีมเวิร์ค</t>
  </si>
  <si>
    <t>ลงวันที่ 22 พฤศจิกายน 2564</t>
  </si>
  <si>
    <t>บจก.ไอที เอ็นจิเนียริ่ง ซิสเต็ม</t>
  </si>
  <si>
    <t>รวมทั้งสิ้น 6 รายการ</t>
  </si>
  <si>
    <t>งานจ้างติดตั้งประปา, งานเพิ่ม/ลด ขนาดมาตรวัดน้ำ</t>
  </si>
  <si>
    <t>หจก.เกื้ออุไร</t>
  </si>
  <si>
    <t>PO 3300051956</t>
  </si>
  <si>
    <t>ลงวันที่ 25 พฤศจิกายน 2564</t>
  </si>
  <si>
    <t>สัญญาเลขที่ สสท.(ตม) 1/2565</t>
  </si>
  <si>
    <t>สรุปผลการดำเนินการจัดซื้อจัดจ้างในรอบเดือน พฤศจิกายน 2564 (วิธีเฉพาะเจาะจง)</t>
  </si>
  <si>
    <t>วันที่ 1-30 พฤศจิกายน 2564</t>
  </si>
  <si>
    <t>สรุปผลการดำเนินการจัดซื้อจัดจ้างในรอบเดือน พฤศจิกายน 2564 (วิธี e-bidding)</t>
  </si>
  <si>
    <t>งบลงทุน - งานปรับปรุงท่อเพื่อลดน้ำสูญเสีย</t>
  </si>
  <si>
    <t xml:space="preserve">งบลงทุน - งานขยายเขต - รับจ้างงาน </t>
  </si>
  <si>
    <t>งบลงทุน - งานซื้อ (สาขาดำเนินการเอง)</t>
  </si>
  <si>
    <t>งบลงทุน - งานขยายเขต - ติดตั้งประปาใหม่</t>
  </si>
  <si>
    <t>ประจำเดือน พ.ย. 64  / สะสม ต.ค.64 - พ.ย. 64</t>
  </si>
  <si>
    <t>2565</t>
  </si>
  <si>
    <t>คำนวณร้อยละ 30 ของวงเงิน SMEs</t>
  </si>
  <si>
    <t>สรุปผลการดำเนินการจัดซื้อจัดจ้างในรอบเดือน ธันวาคม 2564 (วิธีคัดเลือก)</t>
  </si>
  <si>
    <t>วันที่ 1-31 ธันวาคม 2564</t>
  </si>
  <si>
    <t>สรุปผลการดำเนินการจัดซื้อจัดจ้างในรอบเดือน ธันวาคม 2564 (วิธีเฉพาะเจาะจง)</t>
  </si>
  <si>
    <t>หจก.อินแอนด์ออนเซอร์วิส</t>
  </si>
  <si>
    <t>PO 3300052116</t>
  </si>
  <si>
    <t>ลงวันที่ 3 ธันวาคม 2564</t>
  </si>
  <si>
    <t>สัญญาเลขที่ ป.05-08(65)</t>
  </si>
  <si>
    <t xml:space="preserve">งานจ้างก่อสร้างวางท่อประปา และงานที่เกี่ยวข้อง </t>
  </si>
  <si>
    <t>บจก.ไทคูนวณิชย์</t>
  </si>
  <si>
    <t>(กรณีเร่งด่วน) พื้นที่เขตบางรักและเขตบางคอแหลม</t>
  </si>
  <si>
    <t>สัญญาเลขที่ สสท.(ก) 1/2565</t>
  </si>
  <si>
    <t>PO 3300052172</t>
  </si>
  <si>
    <t>บจก.โอสิริแอนด์ซันส์</t>
  </si>
  <si>
    <t>ลงวันที่ 8 ธันวาคม 2564</t>
  </si>
  <si>
    <t>บจก.ดี อี ซี เอ็ม</t>
  </si>
  <si>
    <t>(กรณีเร่งด่วน) พื้นที่เขตสาทรและเขตยานนาวา</t>
  </si>
  <si>
    <t>PO 3300052214</t>
  </si>
  <si>
    <t>สัญญาเลขที่ สสท.(ก) 2/2565</t>
  </si>
  <si>
    <t>ลงวันที่ 13 ธันวาคม 2564</t>
  </si>
  <si>
    <t>งานปรับปรุงถอดเปลี่ยนมาตรวัดน้ำครบวาระ</t>
  </si>
  <si>
    <t>หจก.เค.ที.เมนเดอร์</t>
  </si>
  <si>
    <t>บจก.บี.พี.เอ็ม เอ็นจิเนียริ่ง</t>
  </si>
  <si>
    <t>PO 3300052295</t>
  </si>
  <si>
    <t>สัญญาเลขที่ สสท.ปว.01/2565</t>
  </si>
  <si>
    <t>บจก.กุลตะวัน</t>
  </si>
  <si>
    <t>ลงวันที่ 17 ธันวาคม 2564</t>
  </si>
  <si>
    <t>หจก.วิศรุตรุ่งเรือง</t>
  </si>
  <si>
    <t>(กรณีเร่งด่วน) ซอยสาทร 3 (ทบ.183/5 - บ.วิทยุการบิน)</t>
  </si>
  <si>
    <t>ฝั่งตะวันออก ถนนสาทรใต้</t>
  </si>
  <si>
    <t>PO 3300052296</t>
  </si>
  <si>
    <t>สัญญาเลขที่ สสท.(ก) 3/2565</t>
  </si>
  <si>
    <t>งบลงทุน - งานเปลี่ยนท่อ (ปรับปรุงกำลังน้ำ)</t>
  </si>
  <si>
    <t>งบลงทุน - งานเปลี่ยนมาตรวัดน้ำขนาด 1/2 นิ้ว ถึง 12 นิ้ว</t>
  </si>
  <si>
    <t>รวมทั้งสิ้น 4 รายการ</t>
  </si>
  <si>
    <t>ประจำเดือน ธ.ค. 64  / สะสม ต.ค.64 - ธ.ค. 64</t>
  </si>
  <si>
    <t>ผลการจัดซื้อจัดจ้าง SME ที่ทำได้สะสม ธ.ค.64</t>
  </si>
  <si>
    <t>ด้านลดน้ำสูญเสีย พื้นที่เขตบางรักและเขตบางคอแหลม</t>
  </si>
  <si>
    <t>PO 330052497</t>
  </si>
  <si>
    <t>สัญญาเลขที่ ป.05-01(65)</t>
  </si>
  <si>
    <t>ลงวันที่ 6 มกราคม 2565</t>
  </si>
  <si>
    <t>บจก.ภัทรสิน คอนสตรัคชั่น แอนด์ เซอร์วิส (2547)</t>
  </si>
  <si>
    <t>PO 3300052639</t>
  </si>
  <si>
    <t>สัญญาเลขที่ ป.05-02(65)</t>
  </si>
  <si>
    <t>ลงวันที่ 17 มกราคม 2565</t>
  </si>
  <si>
    <t>PO 3300052715</t>
  </si>
  <si>
    <t>สัญญาเลขที่ ป.05-03(65)</t>
  </si>
  <si>
    <t>ลงวันที่ 24 มกราคม 2565</t>
  </si>
  <si>
    <t>สรุปผลการดำเนินการจัดซื้อจัดจ้างในรอบเดือน มกราคม 2554 (วิธี e-bidding)</t>
  </si>
  <si>
    <t>วันที่ 1-31 มกราคม 2565</t>
  </si>
  <si>
    <t>รวมทั้งสิ้น 3 รายการ</t>
  </si>
  <si>
    <t>ผลการจัดซื้อจัดจ้าง SME ที่ทำได้สะสม ม.ค.65</t>
  </si>
  <si>
    <t>ประจำเดือน ม.ค. 65  / สะสม ต.ค.64 - ม.ค. 65</t>
  </si>
  <si>
    <t>สรุปผลการจัดซื้อจัดจ้างกับผู้ประกอบการ SMEs สะสม ต.ค.64 - ม.ค.65</t>
  </si>
  <si>
    <t>วันที่ 1-28 กุมภาพันธ์ 2565</t>
  </si>
  <si>
    <t>สรุปผลการดำเนินการจัดซื้อจัดจ้างในรอบเดือน กุมภาพันธ์ 2565 (วิธีเฉพาะเจาะจง)</t>
  </si>
  <si>
    <t>สรุปผลการดำเนินการจัดซื้อจัดจ้างในรอบเดือน กุมภาพันธ์ 2565 (วิธีคัดเลือก)</t>
  </si>
  <si>
    <t>รวมทั้งสิ้น 2 รายการ</t>
  </si>
  <si>
    <t>PO 330052875</t>
  </si>
  <si>
    <t>สัญญาเลขที่ ป.05-13(65)</t>
  </si>
  <si>
    <t>ลงวันที่ 4 กุมภาพันธ์ 2565</t>
  </si>
  <si>
    <t xml:space="preserve">งานจ้างก่อสร้างวางท่อประปาในโครงการจัดสรร </t>
  </si>
  <si>
    <t>และงานที่เกี่ยวข้อง บริเวณโครงการ สิริ เรสซิเด้นซ์</t>
  </si>
  <si>
    <t>PO 3300052911</t>
  </si>
  <si>
    <t>สาธุประดิษฐ์ 49 (เฟส 2) สัญญาเลขที่ สสท.(ธ) 2/2565</t>
  </si>
  <si>
    <t>ลงวันที่ 9 กุมภาพันธ์ 2565</t>
  </si>
  <si>
    <t xml:space="preserve">งานจ้างปรับปรุงระบบไฟฟ้า </t>
  </si>
  <si>
    <t>การไฟฟ้าส่วนภูมิภาค</t>
  </si>
  <si>
    <t>ภายในสำนักงานประปาสาขาทุ่งมหาเมฆ</t>
  </si>
  <si>
    <t>PO 3300053036</t>
  </si>
  <si>
    <t>เลขที่ สสท.(บ) 4/2564</t>
  </si>
  <si>
    <t>ลงวันที่ 21 กุมภาพันธ์ 2565</t>
  </si>
  <si>
    <t>บจก.ดี ลัคกี้ อินเตอร์พริ้นติ้ง แอนด์ เซอร์วิส</t>
  </si>
  <si>
    <t>PO 3300053044</t>
  </si>
  <si>
    <t>สัญญาเลขที่ ป.05-14(65)</t>
  </si>
  <si>
    <t>ประจำเดือน ก.พ. 65  / สะสม ต.ค.64 - ก.พ. 65</t>
  </si>
  <si>
    <t>สรุปผลการจัดซื้อจัดจ้างกับผู้ประกอบการ SMEs สะสม ต.ค.64 - ก.พ.65</t>
  </si>
  <si>
    <t>ผลการจัดซื้อจัดจ้าง SME ที่ทำได้สะสม ก.พ.65</t>
  </si>
  <si>
    <t>PO 3300020500</t>
  </si>
  <si>
    <t>สัญญาเลขที่ ป.05-09(65)</t>
  </si>
  <si>
    <t>ลงวันที่ 1 กุมภาพันธ์ 2565</t>
  </si>
  <si>
    <t>PO 3300053019</t>
  </si>
  <si>
    <t>สัญญาเลขที่ ป.05-10(65)</t>
  </si>
  <si>
    <t>ลงวันที่ 18 กุมภาพันธ์ 2565</t>
  </si>
  <si>
    <t>ต.ค.</t>
  </si>
  <si>
    <t>พ.ย.</t>
  </si>
  <si>
    <t>ธ.ค.</t>
  </si>
  <si>
    <t>ม.ค.</t>
  </si>
  <si>
    <t>ก.พ.</t>
  </si>
  <si>
    <t>สขร. ต.ค.</t>
  </si>
  <si>
    <t>สขร. พ.ย.</t>
  </si>
  <si>
    <t>สขร. ธ.ค.</t>
  </si>
  <si>
    <t>สขร. ม.ค.</t>
  </si>
  <si>
    <t>สขร. ก.พ.</t>
  </si>
  <si>
    <t>สรุปผลการดำเนินการจัดซื้อจัดจ้างในรอบเดือน มีนาคม 2565 (วิธีเฉพาะเจาะจง)</t>
  </si>
  <si>
    <t>วันที่ 1-31 มีนาคม 2565</t>
  </si>
  <si>
    <t>สรุปผลการดำเนินการจัดซื้อจัดจ้างในรอบเดือน มีนาคม 2565 (วิธี e-bidding)</t>
  </si>
  <si>
    <t>PO 330053134</t>
  </si>
  <si>
    <t>สัญญาเลขที่ ป.05-15(65)</t>
  </si>
  <si>
    <t>ลงวันที่ 1 มีนาคม 2565</t>
  </si>
  <si>
    <t xml:space="preserve">งานซื้อหมึกพิมพ์ ของ สบก.กรก.สสท. จำนวน 8 กล่อง </t>
  </si>
  <si>
    <t>บจก.พี.พี.พริ้นเตอร์แอนด์ซัพพลาย</t>
  </si>
  <si>
    <t>เลขที่ สสท.(ซ) 8/2565</t>
  </si>
  <si>
    <t>PO 3300053189</t>
  </si>
  <si>
    <t>บจก.ออฟฟิศเมท (ไทย)</t>
  </si>
  <si>
    <t>ลงวันที่ 4 มีนาคม 2565</t>
  </si>
  <si>
    <t>บจก.เจ.บี.ไอ. คอมพิวเตอร์ กรุ๊ป</t>
  </si>
  <si>
    <t>งานจ้างย้ายหัวดับเพลิง และงานที่เกี่ยวข้อง</t>
  </si>
  <si>
    <t>บริเวณพื้นที่สำนักงานประปาสาขาทุ่งมหาเมฆ</t>
  </si>
  <si>
    <t>PO 3300053196</t>
  </si>
  <si>
    <t>เลขที่ สสท.(ธ) 3/2565</t>
  </si>
  <si>
    <t>บจก.พงศ์พัช ไฮโดร</t>
  </si>
  <si>
    <t>PO 3300053213</t>
  </si>
  <si>
    <t>สัญญาเลขที่ ป.05-19(65)</t>
  </si>
  <si>
    <t>ลงวันที่ 8 มีนาคม 2565</t>
  </si>
  <si>
    <t>งานซื้อสายส่งน้ำดับเพลิง ของ สบก.กรก.สสท.</t>
  </si>
  <si>
    <t>แชมป์ไทยการดับเพลิง (สำนักงานใหญ่)</t>
  </si>
  <si>
    <t>จำนวน 3 ชุด เลขที่ สสท.(ซ) 9/2565</t>
  </si>
  <si>
    <t>เอส.แอนด์.ที ไฟร์เซฟตี้ (สำนักงานใหญ่)</t>
  </si>
  <si>
    <t>PO 3300053477</t>
  </si>
  <si>
    <t>ลงวันที่ 29 มีนาคม 2565</t>
  </si>
  <si>
    <t>บจก.พีพีวาย อินเตอร์เนชั่นแนล</t>
  </si>
  <si>
    <t>รวมทั้งสิ้น 5 รายการ</t>
  </si>
  <si>
    <t>PO 3300053395</t>
  </si>
  <si>
    <t>สัญญาเลขที่ ป.05-11(65)</t>
  </si>
  <si>
    <t>ลงวันที่ 21 มีนาคม 2565</t>
  </si>
  <si>
    <t>ประจำเดือน มี.ค. 65  / สะสม ต.ค.64 - มี.ค. 65</t>
  </si>
  <si>
    <t>งานซื้อสายส่งน้ำดับเพลิง ของ สบก.กรก.สสท. จำนวน 3 ชุด</t>
  </si>
  <si>
    <t>ผลการจัดซื้อจัดจ้าง SME ที่ทำได้สะสม มี.ค.65</t>
  </si>
  <si>
    <t>มี.ค.</t>
  </si>
  <si>
    <t>สรุปผลการดำเนินการจัดซื้อจัดจ้างในรอบเดือน เมษายน 2565 (วิธีเฉพาะเจาะจง)</t>
  </si>
  <si>
    <t>วันที่ 1-30 เมษายน 2565</t>
  </si>
  <si>
    <t>สรุปผลการดำเนินการจัดซื้อจัดจ้างในรอบเดือน เมษายน 2565 (วิธี e-bidding)</t>
  </si>
  <si>
    <t>PO 330053741</t>
  </si>
  <si>
    <t>สัญญาเลขที่ ป.05-21(65)</t>
  </si>
  <si>
    <t>ลงวันที่ 20 เมษายน 2565</t>
  </si>
  <si>
    <t>PO 3300053744</t>
  </si>
  <si>
    <t>สัญญาเลขที่ ป.05-22(65)</t>
  </si>
  <si>
    <t>PO 3300053752</t>
  </si>
  <si>
    <t>สัญญาเลขที่ ป.05-23(65)</t>
  </si>
  <si>
    <t>PO 3300053892</t>
  </si>
  <si>
    <t>สัญญาเลขที่ ป.05-24(65)</t>
  </si>
  <si>
    <t>ลงวันที่ 29 เมษายน 2565</t>
  </si>
  <si>
    <t>PO 3300053810</t>
  </si>
  <si>
    <t>สัญญาเลขที่ ป.05-16(65)</t>
  </si>
  <si>
    <t>ลงวันที่ 25 เมษายน 2565</t>
  </si>
  <si>
    <t>PO 3300053843</t>
  </si>
  <si>
    <t>สัญญาเลขที่ ป.05-17(65)</t>
  </si>
  <si>
    <t>ลงวันที่ 27 เมษายน 2565</t>
  </si>
  <si>
    <t>PO 3300053868</t>
  </si>
  <si>
    <t>สัญญาเลขที่ ป.05-04(65)</t>
  </si>
  <si>
    <t>ลงวันที่ 28 เมษายน 2565</t>
  </si>
  <si>
    <t>ผลการจัดซื้อจัดจ้าง SME ที่ทำได้สะสม เม.ย.65</t>
  </si>
  <si>
    <t>ประจำเดือน มี.ค. 65  / สะสม ต.ค.64 - เม.ย. 65</t>
  </si>
  <si>
    <t>สขร. มี.ค.</t>
  </si>
  <si>
    <t>รวมทั้งสิ้น 45 รายการ</t>
  </si>
  <si>
    <t>ตค.64</t>
  </si>
  <si>
    <t>พย.64</t>
  </si>
  <si>
    <t>ธค.64</t>
  </si>
  <si>
    <t>มค.65</t>
  </si>
  <si>
    <t>กพ.65</t>
  </si>
  <si>
    <t>มีค.65</t>
  </si>
  <si>
    <t>เมย.65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</si>
</sst>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0_);[Red]\(#,##0.00\)"/>
    <numFmt numFmtId="188" formatCode="_-* #,##0_-;\-* #,##0_-;_-* &quot;-&quot;??_-;_-@_-"/>
    <numFmt numFmtId="189" formatCode="#,##0.00_ ;\-#,##0.00\ 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TH Sarabun New"/>
      <family val="2"/>
    </font>
    <font>
      <sz val="18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26"/>
      <color theme="1"/>
      <name val="Wingdings"/>
      <charset val="2"/>
    </font>
    <font>
      <sz val="26"/>
      <color theme="1"/>
      <name val="TH SarabunPSK"/>
      <family val="2"/>
    </font>
    <font>
      <b/>
      <u/>
      <sz val="16"/>
      <color theme="1"/>
      <name val="TH SarabunPSK"/>
      <family val="2"/>
    </font>
    <font>
      <b/>
      <u val="double"/>
      <sz val="16"/>
      <color theme="1"/>
      <name val="TH SarabunPSK"/>
      <family val="2"/>
    </font>
    <font>
      <sz val="14"/>
      <color rgb="FFFF0000"/>
      <name val="Tahoma"/>
      <family val="2"/>
      <charset val="222"/>
      <scheme val="minor"/>
    </font>
    <font>
      <sz val="14"/>
      <color rgb="FF00B0F0"/>
      <name val="Tahoma"/>
      <family val="2"/>
      <charset val="22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6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43" fontId="10" fillId="0" borderId="0" xfId="1" applyFont="1"/>
    <xf numFmtId="43" fontId="9" fillId="0" borderId="0" xfId="1" applyFont="1"/>
    <xf numFmtId="43" fontId="10" fillId="0" borderId="1" xfId="1" applyFont="1" applyBorder="1"/>
    <xf numFmtId="43" fontId="10" fillId="0" borderId="1" xfId="1" applyFont="1" applyFill="1" applyBorder="1"/>
    <xf numFmtId="43" fontId="10" fillId="0" borderId="6" xfId="1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 applyAlignment="1">
      <alignment vertical="top" wrapText="1"/>
    </xf>
    <xf numFmtId="43" fontId="9" fillId="0" borderId="1" xfId="1" applyFont="1" applyBorder="1"/>
    <xf numFmtId="43" fontId="10" fillId="0" borderId="5" xfId="1" applyFont="1" applyBorder="1"/>
    <xf numFmtId="43" fontId="10" fillId="0" borderId="5" xfId="1" applyFont="1" applyFill="1" applyBorder="1"/>
    <xf numFmtId="10" fontId="10" fillId="0" borderId="1" xfId="5" applyNumberFormat="1" applyFont="1" applyBorder="1" applyAlignment="1">
      <alignment horizontal="center"/>
    </xf>
    <xf numFmtId="10" fontId="9" fillId="0" borderId="1" xfId="5" applyNumberFormat="1" applyFont="1" applyBorder="1" applyAlignment="1">
      <alignment horizontal="center"/>
    </xf>
    <xf numFmtId="43" fontId="9" fillId="0" borderId="0" xfId="1" applyFont="1" applyBorder="1"/>
    <xf numFmtId="10" fontId="9" fillId="0" borderId="0" xfId="5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0" fontId="14" fillId="0" borderId="0" xfId="0" applyFont="1"/>
    <xf numFmtId="43" fontId="10" fillId="0" borderId="6" xfId="1" applyFont="1" applyBorder="1" applyAlignment="1">
      <alignment horizontal="center"/>
    </xf>
    <xf numFmtId="43" fontId="10" fillId="0" borderId="1" xfId="1" applyFont="1" applyBorder="1" applyAlignment="1">
      <alignment horizontal="center"/>
    </xf>
    <xf numFmtId="43" fontId="10" fillId="0" borderId="6" xfId="1" applyFont="1" applyFill="1" applyBorder="1" applyAlignment="1">
      <alignment horizontal="center"/>
    </xf>
    <xf numFmtId="43" fontId="10" fillId="0" borderId="1" xfId="1" applyFont="1" applyFill="1" applyBorder="1" applyAlignment="1">
      <alignment horizontal="center"/>
    </xf>
    <xf numFmtId="43" fontId="14" fillId="0" borderId="0" xfId="1" applyFont="1"/>
    <xf numFmtId="0" fontId="14" fillId="0" borderId="0" xfId="0" applyFont="1" applyAlignment="1">
      <alignment horizontal="center"/>
    </xf>
    <xf numFmtId="0" fontId="10" fillId="0" borderId="0" xfId="0" applyFont="1" applyAlignment="1">
      <alignment vertical="top"/>
    </xf>
    <xf numFmtId="0" fontId="14" fillId="0" borderId="0" xfId="0" applyFont="1" applyAlignment="1">
      <alignment vertical="top"/>
    </xf>
    <xf numFmtId="43" fontId="12" fillId="0" borderId="1" xfId="1" applyFont="1" applyBorder="1" applyAlignment="1">
      <alignment horizontal="left" vertical="top" wrapText="1"/>
    </xf>
    <xf numFmtId="43" fontId="9" fillId="0" borderId="0" xfId="1" applyFont="1" applyBorder="1" applyAlignment="1"/>
    <xf numFmtId="10" fontId="9" fillId="0" borderId="0" xfId="5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43" fontId="9" fillId="0" borderId="1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43" fontId="13" fillId="0" borderId="1" xfId="1" applyFont="1" applyBorder="1" applyAlignment="1">
      <alignment horizontal="center" vertical="center" wrapText="1"/>
    </xf>
    <xf numFmtId="4" fontId="13" fillId="0" borderId="1" xfId="3" applyNumberFormat="1" applyFont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43" fontId="9" fillId="6" borderId="1" xfId="1" applyFont="1" applyFill="1" applyBorder="1" applyAlignment="1">
      <alignment horizontal="center" vertical="center" wrapText="1"/>
    </xf>
    <xf numFmtId="43" fontId="9" fillId="6" borderId="6" xfId="1" applyFont="1" applyFill="1" applyBorder="1" applyAlignment="1">
      <alignment horizontal="center" vertical="center" wrapText="1"/>
    </xf>
    <xf numFmtId="43" fontId="9" fillId="6" borderId="5" xfId="1" applyFont="1" applyFill="1" applyBorder="1" applyAlignment="1">
      <alignment horizontal="center" vertical="center" wrapText="1"/>
    </xf>
    <xf numFmtId="43" fontId="9" fillId="6" borderId="3" xfId="1" applyFont="1" applyFill="1" applyBorder="1" applyAlignment="1">
      <alignment horizontal="center" vertical="center" wrapText="1"/>
    </xf>
    <xf numFmtId="43" fontId="9" fillId="6" borderId="8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/>
    </xf>
    <xf numFmtId="0" fontId="9" fillId="6" borderId="1" xfId="0" applyFont="1" applyFill="1" applyBorder="1"/>
    <xf numFmtId="43" fontId="10" fillId="6" borderId="1" xfId="1" applyFont="1" applyFill="1" applyBorder="1"/>
    <xf numFmtId="43" fontId="10" fillId="6" borderId="6" xfId="1" applyFont="1" applyFill="1" applyBorder="1" applyAlignment="1">
      <alignment horizontal="center"/>
    </xf>
    <xf numFmtId="43" fontId="10" fillId="6" borderId="1" xfId="1" applyFont="1" applyFill="1" applyBorder="1" applyAlignment="1">
      <alignment horizontal="center"/>
    </xf>
    <xf numFmtId="43" fontId="10" fillId="6" borderId="5" xfId="1" applyFont="1" applyFill="1" applyBorder="1"/>
    <xf numFmtId="10" fontId="10" fillId="6" borderId="1" xfId="5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9" fillId="7" borderId="1" xfId="0" applyFont="1" applyFill="1" applyBorder="1"/>
    <xf numFmtId="43" fontId="10" fillId="7" borderId="1" xfId="1" applyFont="1" applyFill="1" applyBorder="1"/>
    <xf numFmtId="43" fontId="12" fillId="7" borderId="1" xfId="1" applyFont="1" applyFill="1" applyBorder="1" applyAlignment="1">
      <alignment horizontal="left" vertical="top" wrapText="1"/>
    </xf>
    <xf numFmtId="43" fontId="10" fillId="7" borderId="1" xfId="1" applyFont="1" applyFill="1" applyBorder="1" applyAlignment="1">
      <alignment horizontal="center"/>
    </xf>
    <xf numFmtId="43" fontId="10" fillId="7" borderId="5" xfId="1" applyFont="1" applyFill="1" applyBorder="1"/>
    <xf numFmtId="10" fontId="10" fillId="7" borderId="1" xfId="5" applyNumberFormat="1" applyFont="1" applyFill="1" applyBorder="1" applyAlignment="1">
      <alignment horizontal="center"/>
    </xf>
    <xf numFmtId="43" fontId="10" fillId="0" borderId="6" xfId="1" applyFont="1" applyFill="1" applyBorder="1"/>
    <xf numFmtId="43" fontId="10" fillId="6" borderId="6" xfId="1" applyFont="1" applyFill="1" applyBorder="1"/>
    <xf numFmtId="43" fontId="10" fillId="0" borderId="0" xfId="1" applyFont="1" applyBorder="1"/>
    <xf numFmtId="187" fontId="9" fillId="0" borderId="0" xfId="1" applyNumberFormat="1" applyFont="1" applyBorder="1"/>
    <xf numFmtId="43" fontId="10" fillId="0" borderId="0" xfId="0" applyNumberFormat="1" applyFont="1"/>
    <xf numFmtId="10" fontId="9" fillId="0" borderId="0" xfId="5" applyNumberFormat="1" applyFont="1" applyAlignment="1">
      <alignment horizontal="right"/>
    </xf>
    <xf numFmtId="43" fontId="9" fillId="0" borderId="9" xfId="1" applyFont="1" applyBorder="1"/>
    <xf numFmtId="43" fontId="9" fillId="0" borderId="1" xfId="1" applyFont="1" applyFill="1" applyBorder="1"/>
    <xf numFmtId="43" fontId="9" fillId="6" borderId="1" xfId="1" applyFont="1" applyFill="1" applyBorder="1"/>
    <xf numFmtId="43" fontId="9" fillId="7" borderId="1" xfId="1" applyFont="1" applyFill="1" applyBorder="1"/>
    <xf numFmtId="0" fontId="13" fillId="5" borderId="1" xfId="3" applyFont="1" applyFill="1" applyBorder="1" applyAlignment="1">
      <alignment horizontal="center" vertical="center" wrapText="1"/>
    </xf>
    <xf numFmtId="43" fontId="17" fillId="0" borderId="1" xfId="1" applyFont="1" applyBorder="1"/>
    <xf numFmtId="43" fontId="17" fillId="0" borderId="10" xfId="1" applyFont="1" applyBorder="1"/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4" fontId="7" fillId="0" borderId="12" xfId="6" applyNumberFormat="1" applyFont="1" applyBorder="1" applyAlignment="1">
      <alignment horizontal="center" vertical="center" wrapText="1"/>
    </xf>
    <xf numFmtId="4" fontId="7" fillId="0" borderId="10" xfId="6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20" fillId="0" borderId="0" xfId="0" applyFont="1" applyAlignment="1"/>
    <xf numFmtId="0" fontId="6" fillId="0" borderId="0" xfId="0" applyFont="1" applyFill="1" applyAlignment="1">
      <alignment horizontal="center"/>
    </xf>
    <xf numFmtId="4" fontId="6" fillId="0" borderId="1" xfId="6" applyNumberFormat="1" applyFont="1" applyBorder="1" applyAlignment="1">
      <alignment horizontal="center" vertical="center" wrapText="1"/>
    </xf>
    <xf numFmtId="4" fontId="6" fillId="0" borderId="1" xfId="6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88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4" fontId="6" fillId="0" borderId="2" xfId="6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6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8" fillId="0" borderId="2" xfId="0" applyFont="1" applyBorder="1"/>
    <xf numFmtId="0" fontId="7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4" fontId="7" fillId="0" borderId="3" xfId="6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15" xfId="0" applyFont="1" applyBorder="1" applyAlignment="1">
      <alignment horizontal="left" vertical="center"/>
    </xf>
    <xf numFmtId="4" fontId="6" fillId="0" borderId="10" xfId="6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12" xfId="0" applyFont="1" applyBorder="1" applyAlignment="1">
      <alignment horizontal="center" vertical="top"/>
    </xf>
    <xf numFmtId="0" fontId="7" fillId="0" borderId="2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top"/>
    </xf>
    <xf numFmtId="0" fontId="22" fillId="0" borderId="0" xfId="0" applyFont="1"/>
    <xf numFmtId="0" fontId="19" fillId="8" borderId="3" xfId="0" applyFont="1" applyFill="1" applyBorder="1" applyAlignment="1">
      <alignment horizontal="center" vertical="center"/>
    </xf>
    <xf numFmtId="4" fontId="21" fillId="0" borderId="17" xfId="0" applyNumberFormat="1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21" fillId="0" borderId="0" xfId="0" applyFont="1" applyBorder="1" applyAlignment="1">
      <alignment horizontal="center"/>
    </xf>
    <xf numFmtId="4" fontId="21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4" fontId="7" fillId="0" borderId="0" xfId="6" applyNumberFormat="1" applyFont="1"/>
    <xf numFmtId="188" fontId="7" fillId="0" borderId="0" xfId="0" applyNumberFormat="1" applyFont="1"/>
    <xf numFmtId="4" fontId="7" fillId="0" borderId="0" xfId="0" applyNumberFormat="1" applyFont="1"/>
    <xf numFmtId="0" fontId="7" fillId="0" borderId="3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19" fillId="8" borderId="1" xfId="0" applyFont="1" applyFill="1" applyBorder="1" applyAlignment="1">
      <alignment horizontal="center" vertical="center"/>
    </xf>
    <xf numFmtId="4" fontId="21" fillId="0" borderId="20" xfId="0" applyNumberFormat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4" fontId="6" fillId="0" borderId="11" xfId="6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4" fontId="7" fillId="0" borderId="13" xfId="6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7" fillId="0" borderId="8" xfId="0" applyFont="1" applyFill="1" applyBorder="1" applyAlignment="1">
      <alignment vertical="center"/>
    </xf>
    <xf numFmtId="4" fontId="21" fillId="0" borderId="3" xfId="0" applyNumberFormat="1" applyFont="1" applyBorder="1" applyAlignment="1">
      <alignment horizontal="center" vertical="center" wrapText="1"/>
    </xf>
    <xf numFmtId="0" fontId="22" fillId="5" borderId="10" xfId="0" applyFont="1" applyFill="1" applyBorder="1"/>
    <xf numFmtId="0" fontId="7" fillId="5" borderId="3" xfId="0" applyFont="1" applyFill="1" applyBorder="1"/>
    <xf numFmtId="0" fontId="20" fillId="5" borderId="1" xfId="0" applyFont="1" applyFill="1" applyBorder="1" applyAlignment="1"/>
    <xf numFmtId="0" fontId="7" fillId="5" borderId="1" xfId="0" applyFont="1" applyFill="1" applyBorder="1"/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 vertical="top"/>
    </xf>
    <xf numFmtId="1" fontId="12" fillId="0" borderId="3" xfId="0" applyNumberFormat="1" applyFont="1" applyBorder="1" applyAlignment="1">
      <alignment horizontal="center" vertical="top"/>
    </xf>
    <xf numFmtId="14" fontId="12" fillId="0" borderId="10" xfId="0" applyNumberFormat="1" applyFont="1" applyBorder="1" applyAlignment="1">
      <alignment horizontal="center" vertical="top"/>
    </xf>
    <xf numFmtId="1" fontId="12" fillId="0" borderId="10" xfId="0" applyNumberFormat="1" applyFont="1" applyBorder="1" applyAlignment="1">
      <alignment horizontal="center" vertical="top"/>
    </xf>
    <xf numFmtId="0" fontId="12" fillId="0" borderId="3" xfId="3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/>
    </xf>
    <xf numFmtId="0" fontId="12" fillId="0" borderId="10" xfId="3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10" xfId="0" applyFont="1" applyBorder="1"/>
    <xf numFmtId="0" fontId="14" fillId="0" borderId="3" xfId="0" applyFont="1" applyBorder="1"/>
    <xf numFmtId="43" fontId="9" fillId="0" borderId="1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" fontId="6" fillId="0" borderId="2" xfId="6" applyNumberFormat="1" applyFont="1" applyBorder="1" applyAlignment="1">
      <alignment horizontal="center" vertical="center" wrapText="1"/>
    </xf>
    <xf numFmtId="4" fontId="6" fillId="0" borderId="10" xfId="6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88" fontId="6" fillId="0" borderId="1" xfId="0" applyNumberFormat="1" applyFont="1" applyBorder="1" applyAlignment="1">
      <alignment horizontal="center" vertical="center"/>
    </xf>
    <xf numFmtId="0" fontId="13" fillId="5" borderId="1" xfId="3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" fontId="6" fillId="0" borderId="2" xfId="6" applyNumberFormat="1" applyFont="1" applyBorder="1" applyAlignment="1">
      <alignment horizontal="center" vertical="center" wrapText="1"/>
    </xf>
    <xf numFmtId="4" fontId="6" fillId="0" borderId="10" xfId="6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9" fillId="0" borderId="1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0" fillId="5" borderId="3" xfId="0" applyFont="1" applyFill="1" applyBorder="1" applyAlignment="1">
      <alignment horizontal="center" vertical="top"/>
    </xf>
    <xf numFmtId="4" fontId="6" fillId="0" borderId="2" xfId="6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3" fillId="5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88" fontId="6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7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4" fontId="7" fillId="0" borderId="10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5" borderId="10" xfId="0" applyFont="1" applyFill="1" applyBorder="1"/>
    <xf numFmtId="0" fontId="7" fillId="5" borderId="12" xfId="0" applyFont="1" applyFill="1" applyBorder="1"/>
    <xf numFmtId="0" fontId="7" fillId="5" borderId="13" xfId="0" applyFont="1" applyFill="1" applyBorder="1"/>
    <xf numFmtId="0" fontId="7" fillId="5" borderId="2" xfId="0" applyFont="1" applyFill="1" applyBorder="1"/>
    <xf numFmtId="0" fontId="7" fillId="5" borderId="11" xfId="0" applyFont="1" applyFill="1" applyBorder="1"/>
    <xf numFmtId="0" fontId="7" fillId="5" borderId="2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23" fillId="5" borderId="2" xfId="0" applyFont="1" applyFill="1" applyBorder="1" applyAlignment="1">
      <alignment vertical="center"/>
    </xf>
    <xf numFmtId="0" fontId="24" fillId="5" borderId="12" xfId="0" applyFont="1" applyFill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7" fillId="0" borderId="14" xfId="0" applyFont="1" applyBorder="1"/>
    <xf numFmtId="0" fontId="6" fillId="0" borderId="14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23" xfId="0" applyFont="1" applyBorder="1"/>
    <xf numFmtId="0" fontId="14" fillId="0" borderId="14" xfId="0" applyFont="1" applyBorder="1"/>
    <xf numFmtId="0" fontId="14" fillId="0" borderId="8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9" fillId="0" borderId="1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7" fillId="0" borderId="10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13" fillId="5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88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7" fillId="0" borderId="10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7" fillId="5" borderId="3" xfId="0" applyFont="1" applyFill="1" applyBorder="1" applyAlignment="1">
      <alignment vertical="center" wrapText="1"/>
    </xf>
    <xf numFmtId="0" fontId="24" fillId="5" borderId="10" xfId="0" applyFont="1" applyFill="1" applyBorder="1" applyAlignment="1">
      <alignment vertical="center"/>
    </xf>
    <xf numFmtId="0" fontId="24" fillId="5" borderId="3" xfId="0" applyFont="1" applyFill="1" applyBorder="1" applyAlignment="1">
      <alignment vertical="center"/>
    </xf>
    <xf numFmtId="0" fontId="23" fillId="5" borderId="3" xfId="0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9" fillId="0" borderId="1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13" fillId="5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88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89" fontId="26" fillId="0" borderId="21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6" fillId="0" borderId="2" xfId="6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" fontId="21" fillId="0" borderId="25" xfId="0" applyNumberFormat="1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left" vertical="center"/>
    </xf>
    <xf numFmtId="0" fontId="20" fillId="5" borderId="3" xfId="0" applyFont="1" applyFill="1" applyBorder="1" applyAlignment="1"/>
    <xf numFmtId="0" fontId="23" fillId="5" borderId="10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6" fillId="0" borderId="2" xfId="6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2" xfId="0" applyFont="1" applyBorder="1"/>
    <xf numFmtId="4" fontId="14" fillId="0" borderId="0" xfId="0" applyNumberFormat="1" applyFont="1"/>
    <xf numFmtId="4" fontId="27" fillId="9" borderId="1" xfId="0" applyNumberFormat="1" applyFont="1" applyFill="1" applyBorder="1"/>
    <xf numFmtId="0" fontId="14" fillId="0" borderId="0" xfId="0" applyFont="1" applyAlignment="1">
      <alignment horizontal="right"/>
    </xf>
    <xf numFmtId="4" fontId="28" fillId="0" borderId="0" xfId="0" applyNumberFormat="1" applyFont="1"/>
    <xf numFmtId="0" fontId="28" fillId="0" borderId="0" xfId="0" applyFont="1" applyAlignment="1">
      <alignment horizontal="center"/>
    </xf>
    <xf numFmtId="4" fontId="28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9" fillId="0" borderId="1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13" fillId="5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88" fontId="6" fillId="0" borderId="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9" fillId="0" borderId="1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13" fillId="5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88" fontId="6" fillId="0" borderId="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189" fontId="26" fillId="0" borderId="0" xfId="1" applyNumberFormat="1" applyFont="1" applyBorder="1" applyAlignment="1">
      <alignment horizontal="center"/>
    </xf>
    <xf numFmtId="43" fontId="14" fillId="0" borderId="0" xfId="1" applyNumberFormat="1" applyFont="1"/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3" fontId="27" fillId="9" borderId="27" xfId="0" applyNumberFormat="1" applyFont="1" applyFill="1" applyBorder="1"/>
    <xf numFmtId="17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43" fontId="9" fillId="0" borderId="1" xfId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3" fontId="9" fillId="0" borderId="3" xfId="1" applyFont="1" applyBorder="1" applyAlignment="1">
      <alignment horizontal="center" vertical="center" wrapText="1"/>
    </xf>
    <xf numFmtId="43" fontId="9" fillId="0" borderId="5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3" fontId="9" fillId="0" borderId="7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23" fillId="5" borderId="2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0" fillId="5" borderId="3" xfId="0" applyFont="1" applyFill="1" applyBorder="1" applyAlignment="1">
      <alignment horizontal="center" vertical="top"/>
    </xf>
    <xf numFmtId="0" fontId="21" fillId="0" borderId="4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2" xfId="6" applyNumberFormat="1" applyFont="1" applyBorder="1" applyAlignment="1">
      <alignment horizontal="center" vertical="center" wrapText="1"/>
    </xf>
    <xf numFmtId="4" fontId="6" fillId="0" borderId="10" xfId="6" applyNumberFormat="1" applyFont="1" applyBorder="1" applyAlignment="1">
      <alignment horizontal="center" vertical="center" wrapText="1"/>
    </xf>
    <xf numFmtId="4" fontId="6" fillId="0" borderId="3" xfId="6" applyNumberFormat="1" applyFont="1" applyBorder="1" applyAlignment="1">
      <alignment horizontal="center" vertical="center" wrapText="1"/>
    </xf>
    <xf numFmtId="0" fontId="13" fillId="5" borderId="1" xfId="3" applyFont="1" applyFill="1" applyBorder="1" applyAlignment="1">
      <alignment horizontal="center" vertical="center" wrapText="1"/>
    </xf>
    <xf numFmtId="0" fontId="13" fillId="5" borderId="5" xfId="3" applyFont="1" applyFill="1" applyBorder="1" applyAlignment="1">
      <alignment horizontal="center" vertical="center" wrapText="1"/>
    </xf>
    <xf numFmtId="0" fontId="13" fillId="5" borderId="6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" fontId="7" fillId="0" borderId="2" xfId="1" applyNumberFormat="1" applyFont="1" applyBorder="1" applyAlignment="1">
      <alignment horizontal="center" vertical="center" wrapText="1"/>
    </xf>
    <xf numFmtId="0" fontId="7" fillId="0" borderId="10" xfId="1" applyNumberFormat="1" applyFont="1" applyBorder="1" applyAlignment="1">
      <alignment horizontal="center" vertical="center" wrapText="1"/>
    </xf>
    <xf numFmtId="0" fontId="7" fillId="0" borderId="13" xfId="1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88" fontId="6" fillId="0" borderId="11" xfId="0" applyNumberFormat="1" applyFont="1" applyBorder="1" applyAlignment="1">
      <alignment horizontal="center" vertical="center"/>
    </xf>
    <xf numFmtId="188" fontId="6" fillId="0" borderId="12" xfId="0" applyNumberFormat="1" applyFont="1" applyBorder="1" applyAlignment="1">
      <alignment horizontal="center" vertical="center"/>
    </xf>
    <xf numFmtId="188" fontId="6" fillId="0" borderId="13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88" fontId="6" fillId="0" borderId="1" xfId="0" applyNumberFormat="1" applyFont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6" fillId="0" borderId="15" xfId="6" applyNumberFormat="1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/>
    </xf>
    <xf numFmtId="0" fontId="24" fillId="5" borderId="1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23" fillId="5" borderId="10" xfId="0" applyFont="1" applyFill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" fontId="6" fillId="0" borderId="23" xfId="0" applyNumberFormat="1" applyFont="1" applyBorder="1" applyAlignment="1">
      <alignment horizontal="center" vertical="center" wrapText="1"/>
    </xf>
    <xf numFmtId="4" fontId="7" fillId="0" borderId="11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11" xfId="1" applyNumberFormat="1" applyFont="1" applyBorder="1" applyAlignment="1">
      <alignment horizontal="center" vertical="center" wrapText="1"/>
    </xf>
    <xf numFmtId="0" fontId="7" fillId="0" borderId="12" xfId="1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188" fontId="6" fillId="0" borderId="2" xfId="0" applyNumberFormat="1" applyFont="1" applyBorder="1" applyAlignment="1">
      <alignment horizontal="center" vertical="center" wrapText="1"/>
    </xf>
    <xf numFmtId="188" fontId="6" fillId="0" borderId="10" xfId="0" applyNumberFormat="1" applyFont="1" applyBorder="1" applyAlignment="1">
      <alignment horizontal="center" vertical="center" wrapText="1"/>
    </xf>
    <xf numFmtId="188" fontId="6" fillId="0" borderId="3" xfId="0" applyNumberFormat="1" applyFont="1" applyBorder="1" applyAlignment="1">
      <alignment horizontal="center" vertical="center" wrapText="1"/>
    </xf>
    <xf numFmtId="4" fontId="7" fillId="0" borderId="10" xfId="1" applyNumberFormat="1" applyFont="1" applyBorder="1" applyAlignment="1">
      <alignment horizontal="center" vertical="center" wrapText="1"/>
    </xf>
    <xf numFmtId="4" fontId="7" fillId="0" borderId="3" xfId="1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188" fontId="6" fillId="0" borderId="2" xfId="0" applyNumberFormat="1" applyFont="1" applyBorder="1" applyAlignment="1">
      <alignment horizontal="center" vertical="center"/>
    </xf>
    <xf numFmtId="188" fontId="6" fillId="0" borderId="10" xfId="0" applyNumberFormat="1" applyFont="1" applyBorder="1" applyAlignment="1">
      <alignment horizontal="center" vertical="center"/>
    </xf>
    <xf numFmtId="188" fontId="6" fillId="0" borderId="3" xfId="0" applyNumberFormat="1" applyFont="1" applyBorder="1" applyAlignment="1">
      <alignment horizontal="center" vertical="center"/>
    </xf>
    <xf numFmtId="4" fontId="7" fillId="0" borderId="10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88" fontId="6" fillId="0" borderId="11" xfId="0" applyNumberFormat="1" applyFont="1" applyBorder="1" applyAlignment="1">
      <alignment horizontal="center" vertical="center" wrapText="1"/>
    </xf>
    <xf numFmtId="188" fontId="6" fillId="0" borderId="12" xfId="0" applyNumberFormat="1" applyFont="1" applyBorder="1" applyAlignment="1">
      <alignment horizontal="center" vertical="center" wrapText="1"/>
    </xf>
    <xf numFmtId="188" fontId="6" fillId="0" borderId="13" xfId="0" applyNumberFormat="1" applyFont="1" applyBorder="1" applyAlignment="1">
      <alignment horizontal="center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top"/>
    </xf>
    <xf numFmtId="0" fontId="10" fillId="5" borderId="0" xfId="0" applyFont="1" applyFill="1" applyBorder="1" applyAlignment="1">
      <alignment horizontal="center" vertical="top"/>
    </xf>
    <xf numFmtId="0" fontId="10" fillId="5" borderId="4" xfId="0" applyFont="1" applyFill="1" applyBorder="1" applyAlignment="1">
      <alignment horizontal="center" vertical="top"/>
    </xf>
    <xf numFmtId="0" fontId="23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43" fontId="13" fillId="0" borderId="1" xfId="1" applyFont="1" applyBorder="1" applyAlignment="1">
      <alignment horizontal="center" vertical="center" wrapText="1"/>
    </xf>
    <xf numFmtId="4" fontId="13" fillId="0" borderId="1" xfId="3" applyNumberFormat="1" applyFont="1" applyBorder="1" applyAlignment="1">
      <alignment horizontal="center" vertical="center"/>
    </xf>
    <xf numFmtId="4" fontId="13" fillId="0" borderId="1" xfId="3" applyNumberFormat="1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center" vertical="center" wrapText="1"/>
    </xf>
    <xf numFmtId="0" fontId="13" fillId="3" borderId="5" xfId="3" applyFont="1" applyFill="1" applyBorder="1" applyAlignment="1">
      <alignment horizontal="center" vertical="center" wrapText="1"/>
    </xf>
    <xf numFmtId="0" fontId="13" fillId="3" borderId="6" xfId="3" applyFont="1" applyFill="1" applyBorder="1" applyAlignment="1">
      <alignment horizontal="center" vertical="center" wrapText="1"/>
    </xf>
    <xf numFmtId="17" fontId="10" fillId="2" borderId="23" xfId="0" applyNumberFormat="1" applyFont="1" applyFill="1" applyBorder="1" applyAlignment="1">
      <alignment horizontal="center" vertical="center"/>
    </xf>
    <xf numFmtId="17" fontId="10" fillId="2" borderId="14" xfId="0" applyNumberFormat="1" applyFont="1" applyFill="1" applyBorder="1" applyAlignment="1">
      <alignment horizontal="center" vertical="center"/>
    </xf>
    <xf numFmtId="17" fontId="10" fillId="2" borderId="8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 wrapText="1"/>
    </xf>
    <xf numFmtId="49" fontId="10" fillId="2" borderId="23" xfId="0" applyNumberFormat="1" applyFont="1" applyFill="1" applyBorder="1" applyAlignment="1">
      <alignment horizontal="center" vertical="center"/>
    </xf>
    <xf numFmtId="49" fontId="10" fillId="2" borderId="14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7">
    <cellStyle name="Comma" xfId="1" builtinId="3"/>
    <cellStyle name="Comma 2" xfId="4" xr:uid="{00000000-0005-0000-0000-000001000000}"/>
    <cellStyle name="Comma 2 2" xfId="6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Percent" xfId="5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1021977</xdr:colOff>
      <xdr:row>8</xdr:row>
      <xdr:rowOff>47065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 txBox="1"/>
          </xdr:nvSpPr>
          <xdr:spPr>
            <a:xfrm>
              <a:off x="12227859" y="297180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CDACB7A6-23B4-40B2-BA35-882AF77AA5A1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12227859" y="297180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5</xdr:row>
      <xdr:rowOff>251171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SpPr txBox="1"/>
          </xdr:nvSpPr>
          <xdr:spPr>
            <a:xfrm>
              <a:off x="20085585" y="182960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F76BA9E1-C99F-4910-A610-81995846381A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85585" y="182960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5</xdr:row>
      <xdr:rowOff>251171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SpPr txBox="1"/>
          </xdr:nvSpPr>
          <xdr:spPr>
            <a:xfrm>
              <a:off x="20069256" y="1813271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319E88A5-096A-468F-A02E-13E952B4B3FC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1813271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800-000002000000}"/>
                </a:ext>
              </a:extLst>
            </xdr:cNvPr>
            <xdr:cNvSpPr txBox="1"/>
          </xdr:nvSpPr>
          <xdr:spPr>
            <a:xfrm>
              <a:off x="20069256" y="1813271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72E6CC66-2294-4CE0-8778-404B81B98330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1813271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A00-000002000000}"/>
                </a:ext>
              </a:extLst>
            </xdr:cNvPr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D3A27E5A-AB19-47BF-A826-CCBAE9F36110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B9DEB939-D1E0-47B8-8744-6FCB8516CD47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F00-000002000000}"/>
                </a:ext>
              </a:extLst>
            </xdr:cNvPr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EEC19279-D195-453E-8D26-444D01507B96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AF41"/>
  <sheetViews>
    <sheetView topLeftCell="A16" zoomScale="85" zoomScaleNormal="85" zoomScaleSheetLayoutView="100" workbookViewId="0">
      <selection activeCell="D5" sqref="D5"/>
    </sheetView>
  </sheetViews>
  <sheetFormatPr defaultColWidth="8.75" defaultRowHeight="18.75" x14ac:dyDescent="0.3"/>
  <cols>
    <col min="1" max="1" width="5.625" style="9" customWidth="1"/>
    <col min="2" max="2" width="39.875" style="9" customWidth="1"/>
    <col min="3" max="3" width="15.75" style="14" customWidth="1"/>
    <col min="4" max="4" width="17.5" style="13" customWidth="1"/>
    <col min="5" max="5" width="19.625" style="13" customWidth="1"/>
    <col min="6" max="6" width="13.25" style="13" customWidth="1"/>
    <col min="7" max="7" width="15" style="13" customWidth="1"/>
    <col min="8" max="8" width="13.5" style="13" customWidth="1"/>
    <col min="9" max="9" width="14.625" style="13" customWidth="1"/>
    <col min="10" max="10" width="13.5" style="13" hidden="1" customWidth="1"/>
    <col min="11" max="11" width="14.625" style="13" hidden="1" customWidth="1"/>
    <col min="12" max="12" width="13.5" style="13" hidden="1" customWidth="1"/>
    <col min="13" max="28" width="14.625" style="13" hidden="1" customWidth="1"/>
    <col min="29" max="29" width="17.375" style="13" hidden="1" customWidth="1"/>
    <col min="30" max="30" width="15.875" style="13" customWidth="1"/>
    <col min="31" max="31" width="16.875" style="13" customWidth="1"/>
    <col min="32" max="32" width="15.375" style="9" customWidth="1"/>
    <col min="33" max="16384" width="8.75" style="9"/>
  </cols>
  <sheetData>
    <row r="1" spans="1:32" x14ac:dyDescent="0.3">
      <c r="A1" s="366" t="s">
        <v>53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</row>
    <row r="2" spans="1:32" x14ac:dyDescent="0.3">
      <c r="A2" s="366" t="s">
        <v>56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</row>
    <row r="3" spans="1:32" x14ac:dyDescent="0.3">
      <c r="A3" s="367" t="s">
        <v>70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</row>
    <row r="4" spans="1:3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</row>
    <row r="5" spans="1:32" x14ac:dyDescent="0.3">
      <c r="A5" s="42"/>
      <c r="B5" s="42"/>
      <c r="C5" s="42"/>
      <c r="D5" s="42"/>
      <c r="E5" s="42"/>
      <c r="F5" s="361">
        <v>23651</v>
      </c>
      <c r="G5" s="362"/>
      <c r="H5" s="361">
        <v>23682</v>
      </c>
      <c r="I5" s="362"/>
      <c r="J5" s="361">
        <v>23712</v>
      </c>
      <c r="K5" s="362"/>
      <c r="L5" s="361">
        <v>23743</v>
      </c>
      <c r="M5" s="362"/>
      <c r="N5" s="361">
        <v>23774</v>
      </c>
      <c r="O5" s="362"/>
      <c r="P5" s="361">
        <v>23802</v>
      </c>
      <c r="Q5" s="362"/>
      <c r="R5" s="361">
        <v>23833</v>
      </c>
      <c r="S5" s="362"/>
      <c r="T5" s="361">
        <v>23863</v>
      </c>
      <c r="U5" s="362"/>
      <c r="V5" s="361">
        <v>23894</v>
      </c>
      <c r="W5" s="362"/>
      <c r="X5" s="361">
        <v>23924</v>
      </c>
      <c r="Y5" s="362"/>
      <c r="Z5" s="361">
        <v>23955</v>
      </c>
      <c r="AA5" s="362"/>
      <c r="AB5" s="361">
        <v>23986</v>
      </c>
      <c r="AC5" s="362"/>
      <c r="AD5" s="363" t="s">
        <v>55</v>
      </c>
      <c r="AE5" s="364"/>
      <c r="AF5" s="365"/>
    </row>
    <row r="6" spans="1:32" ht="36" customHeight="1" x14ac:dyDescent="0.3">
      <c r="A6" s="372" t="s">
        <v>25</v>
      </c>
      <c r="B6" s="372" t="s">
        <v>26</v>
      </c>
      <c r="C6" s="371" t="s">
        <v>61</v>
      </c>
      <c r="D6" s="373"/>
      <c r="E6" s="374"/>
      <c r="F6" s="374" t="s">
        <v>27</v>
      </c>
      <c r="G6" s="368" t="s">
        <v>28</v>
      </c>
      <c r="H6" s="368" t="s">
        <v>27</v>
      </c>
      <c r="I6" s="368" t="s">
        <v>28</v>
      </c>
      <c r="J6" s="368" t="s">
        <v>27</v>
      </c>
      <c r="K6" s="371" t="s">
        <v>28</v>
      </c>
      <c r="L6" s="369" t="s">
        <v>27</v>
      </c>
      <c r="M6" s="369" t="s">
        <v>28</v>
      </c>
      <c r="N6" s="369" t="s">
        <v>27</v>
      </c>
      <c r="O6" s="369" t="s">
        <v>28</v>
      </c>
      <c r="P6" s="369" t="s">
        <v>27</v>
      </c>
      <c r="Q6" s="369" t="s">
        <v>28</v>
      </c>
      <c r="R6" s="369" t="s">
        <v>27</v>
      </c>
      <c r="S6" s="369" t="s">
        <v>28</v>
      </c>
      <c r="T6" s="369" t="s">
        <v>27</v>
      </c>
      <c r="U6" s="369" t="s">
        <v>28</v>
      </c>
      <c r="V6" s="369" t="s">
        <v>27</v>
      </c>
      <c r="W6" s="369" t="s">
        <v>28</v>
      </c>
      <c r="X6" s="369" t="s">
        <v>27</v>
      </c>
      <c r="Y6" s="369" t="s">
        <v>28</v>
      </c>
      <c r="Z6" s="369" t="s">
        <v>27</v>
      </c>
      <c r="AA6" s="369" t="s">
        <v>28</v>
      </c>
      <c r="AB6" s="369" t="s">
        <v>27</v>
      </c>
      <c r="AC6" s="369" t="s">
        <v>28</v>
      </c>
      <c r="AD6" s="368" t="s">
        <v>52</v>
      </c>
      <c r="AE6" s="368" t="s">
        <v>54</v>
      </c>
      <c r="AF6" s="375" t="s">
        <v>29</v>
      </c>
    </row>
    <row r="7" spans="1:32" s="10" customFormat="1" ht="27.75" customHeight="1" x14ac:dyDescent="0.2">
      <c r="A7" s="372"/>
      <c r="B7" s="372"/>
      <c r="C7" s="43" t="s">
        <v>66</v>
      </c>
      <c r="D7" s="44" t="s">
        <v>27</v>
      </c>
      <c r="E7" s="44" t="s">
        <v>28</v>
      </c>
      <c r="F7" s="374"/>
      <c r="G7" s="368"/>
      <c r="H7" s="368"/>
      <c r="I7" s="368"/>
      <c r="J7" s="368"/>
      <c r="K7" s="371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68"/>
      <c r="AE7" s="368"/>
      <c r="AF7" s="375"/>
    </row>
    <row r="8" spans="1:32" s="10" customFormat="1" ht="21.6" customHeight="1" x14ac:dyDescent="0.2">
      <c r="A8" s="51"/>
      <c r="B8" s="52" t="s">
        <v>58</v>
      </c>
      <c r="C8" s="53"/>
      <c r="D8" s="54"/>
      <c r="E8" s="54"/>
      <c r="F8" s="54"/>
      <c r="G8" s="53"/>
      <c r="H8" s="53"/>
      <c r="I8" s="53"/>
      <c r="J8" s="53"/>
      <c r="K8" s="55"/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3"/>
      <c r="AE8" s="53"/>
      <c r="AF8" s="58"/>
    </row>
    <row r="9" spans="1:32" x14ac:dyDescent="0.3">
      <c r="A9" s="18"/>
      <c r="B9" s="19" t="s">
        <v>30</v>
      </c>
      <c r="C9" s="22"/>
      <c r="D9" s="17"/>
      <c r="E9" s="17"/>
      <c r="F9" s="17"/>
      <c r="G9" s="15"/>
      <c r="H9" s="15"/>
      <c r="I9" s="15"/>
      <c r="J9" s="15"/>
      <c r="K9" s="23"/>
      <c r="L9" s="15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15"/>
      <c r="AE9" s="15"/>
      <c r="AF9" s="20"/>
    </row>
    <row r="10" spans="1:32" x14ac:dyDescent="0.3">
      <c r="A10" s="18">
        <v>1</v>
      </c>
      <c r="B10" s="20" t="s">
        <v>31</v>
      </c>
      <c r="C10" s="22">
        <f>SUM(D10:E10)</f>
        <v>0</v>
      </c>
      <c r="D10" s="17"/>
      <c r="E10" s="17"/>
      <c r="F10" s="31"/>
      <c r="G10" s="32"/>
      <c r="H10" s="32"/>
      <c r="I10" s="32"/>
      <c r="J10" s="15"/>
      <c r="K10" s="23"/>
      <c r="L10" s="15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15">
        <f>SUM(F10:AC10)</f>
        <v>0</v>
      </c>
      <c r="AE10" s="15">
        <f>F10+H10</f>
        <v>0</v>
      </c>
      <c r="AF10" s="25" t="e">
        <f>AE10/AD10</f>
        <v>#DIV/0!</v>
      </c>
    </row>
    <row r="11" spans="1:32" x14ac:dyDescent="0.3">
      <c r="A11" s="18">
        <v>2</v>
      </c>
      <c r="B11" s="21" t="s">
        <v>32</v>
      </c>
      <c r="C11" s="22">
        <f t="shared" ref="C11:C15" si="0">SUM(D11:E11)</f>
        <v>0</v>
      </c>
      <c r="D11" s="17"/>
      <c r="E11" s="17"/>
      <c r="F11" s="31"/>
      <c r="G11" s="32"/>
      <c r="H11" s="32"/>
      <c r="I11" s="32"/>
      <c r="J11" s="15"/>
      <c r="K11" s="23"/>
      <c r="L11" s="15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15">
        <f>SUM(F11:AC11)</f>
        <v>0</v>
      </c>
      <c r="AE11" s="15">
        <f t="shared" ref="AE11:AE14" si="1">F11+H11</f>
        <v>0</v>
      </c>
      <c r="AF11" s="25" t="e">
        <f t="shared" ref="AF11:AF31" si="2">AE11/AD11</f>
        <v>#DIV/0!</v>
      </c>
    </row>
    <row r="12" spans="1:32" x14ac:dyDescent="0.3">
      <c r="A12" s="18">
        <v>3</v>
      </c>
      <c r="B12" s="21" t="s">
        <v>33</v>
      </c>
      <c r="C12" s="22">
        <f t="shared" si="0"/>
        <v>0</v>
      </c>
      <c r="D12" s="17"/>
      <c r="E12" s="17"/>
      <c r="F12" s="31"/>
      <c r="G12" s="32"/>
      <c r="H12" s="32"/>
      <c r="I12" s="32"/>
      <c r="J12" s="15"/>
      <c r="K12" s="23"/>
      <c r="L12" s="15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15">
        <f>SUM(F12:AC12)</f>
        <v>0</v>
      </c>
      <c r="AE12" s="15">
        <f>F12+H12</f>
        <v>0</v>
      </c>
      <c r="AF12" s="25" t="e">
        <f t="shared" si="2"/>
        <v>#DIV/0!</v>
      </c>
    </row>
    <row r="13" spans="1:32" x14ac:dyDescent="0.3">
      <c r="A13" s="18">
        <v>4</v>
      </c>
      <c r="B13" s="21" t="s">
        <v>34</v>
      </c>
      <c r="C13" s="22">
        <f t="shared" si="0"/>
        <v>0</v>
      </c>
      <c r="D13" s="17"/>
      <c r="E13" s="17"/>
      <c r="F13" s="31"/>
      <c r="G13" s="32"/>
      <c r="H13" s="32"/>
      <c r="I13" s="32"/>
      <c r="J13" s="15"/>
      <c r="K13" s="23"/>
      <c r="L13" s="15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15">
        <f>SUM(F13:AC13)</f>
        <v>0</v>
      </c>
      <c r="AE13" s="15">
        <f>F13+H13</f>
        <v>0</v>
      </c>
      <c r="AF13" s="25" t="e">
        <f t="shared" si="2"/>
        <v>#DIV/0!</v>
      </c>
    </row>
    <row r="14" spans="1:32" x14ac:dyDescent="0.3">
      <c r="A14" s="18">
        <v>5</v>
      </c>
      <c r="B14" s="21" t="s">
        <v>35</v>
      </c>
      <c r="C14" s="22">
        <f t="shared" si="0"/>
        <v>0</v>
      </c>
      <c r="D14" s="17"/>
      <c r="E14" s="17"/>
      <c r="F14" s="31"/>
      <c r="G14" s="32"/>
      <c r="H14" s="32"/>
      <c r="I14" s="32"/>
      <c r="J14" s="15"/>
      <c r="K14" s="23"/>
      <c r="L14" s="15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5">
        <f t="shared" ref="AD14:AD31" si="3">SUM(F14:AC14)</f>
        <v>0</v>
      </c>
      <c r="AE14" s="15">
        <f t="shared" si="1"/>
        <v>0</v>
      </c>
      <c r="AF14" s="25" t="e">
        <f t="shared" si="2"/>
        <v>#DIV/0!</v>
      </c>
    </row>
    <row r="15" spans="1:32" x14ac:dyDescent="0.3">
      <c r="A15" s="18">
        <v>6</v>
      </c>
      <c r="B15" s="20" t="s">
        <v>36</v>
      </c>
      <c r="C15" s="22">
        <f t="shared" si="0"/>
        <v>0</v>
      </c>
      <c r="D15" s="73"/>
      <c r="E15" s="73"/>
      <c r="F15" s="33"/>
      <c r="G15" s="34"/>
      <c r="H15" s="34"/>
      <c r="I15" s="34"/>
      <c r="J15" s="16"/>
      <c r="K15" s="24"/>
      <c r="L15" s="16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5">
        <f t="shared" si="3"/>
        <v>0</v>
      </c>
      <c r="AE15" s="15">
        <f>F15+H15</f>
        <v>0</v>
      </c>
      <c r="AF15" s="25" t="e">
        <f t="shared" si="2"/>
        <v>#DIV/0!</v>
      </c>
    </row>
    <row r="16" spans="1:32" x14ac:dyDescent="0.3">
      <c r="A16" s="59"/>
      <c r="B16" s="60" t="s">
        <v>37</v>
      </c>
      <c r="C16" s="81"/>
      <c r="D16" s="74"/>
      <c r="E16" s="74"/>
      <c r="F16" s="62"/>
      <c r="G16" s="63"/>
      <c r="H16" s="63"/>
      <c r="I16" s="63"/>
      <c r="J16" s="61"/>
      <c r="K16" s="64"/>
      <c r="L16" s="61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1"/>
      <c r="AE16" s="61">
        <f t="shared" ref="AE16:AE31" si="4">F16+H16</f>
        <v>0</v>
      </c>
      <c r="AF16" s="65" t="e">
        <f t="shared" si="2"/>
        <v>#DIV/0!</v>
      </c>
    </row>
    <row r="17" spans="1:32" x14ac:dyDescent="0.3">
      <c r="A17" s="18">
        <v>1</v>
      </c>
      <c r="B17" s="20" t="s">
        <v>38</v>
      </c>
      <c r="C17" s="22">
        <f>SUM(D17:E17)</f>
        <v>0</v>
      </c>
      <c r="D17" s="17"/>
      <c r="E17" s="17"/>
      <c r="F17" s="31"/>
      <c r="G17" s="32"/>
      <c r="H17" s="32"/>
      <c r="I17" s="32"/>
      <c r="J17" s="15"/>
      <c r="K17" s="23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5">
        <f t="shared" si="3"/>
        <v>0</v>
      </c>
      <c r="AE17" s="15">
        <f t="shared" si="4"/>
        <v>0</v>
      </c>
      <c r="AF17" s="25" t="e">
        <f t="shared" si="2"/>
        <v>#DIV/0!</v>
      </c>
    </row>
    <row r="18" spans="1:32" x14ac:dyDescent="0.3">
      <c r="A18" s="18">
        <v>2</v>
      </c>
      <c r="B18" s="20" t="s">
        <v>39</v>
      </c>
      <c r="C18" s="22">
        <f t="shared" ref="C18:C29" si="5">SUM(D18:E18)</f>
        <v>0</v>
      </c>
      <c r="D18" s="17"/>
      <c r="E18" s="17"/>
      <c r="F18" s="31"/>
      <c r="G18" s="32"/>
      <c r="H18" s="32"/>
      <c r="I18" s="32"/>
      <c r="J18" s="15"/>
      <c r="K18" s="23"/>
      <c r="L18" s="1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15">
        <f t="shared" si="3"/>
        <v>0</v>
      </c>
      <c r="AE18" s="15">
        <f t="shared" si="4"/>
        <v>0</v>
      </c>
      <c r="AF18" s="25" t="e">
        <f t="shared" si="2"/>
        <v>#DIV/0!</v>
      </c>
    </row>
    <row r="19" spans="1:32" x14ac:dyDescent="0.3">
      <c r="A19" s="18">
        <v>3</v>
      </c>
      <c r="B19" s="20" t="s">
        <v>40</v>
      </c>
      <c r="C19" s="22">
        <f>SUM(D19:E19)</f>
        <v>0</v>
      </c>
      <c r="D19" s="17"/>
      <c r="E19" s="17"/>
      <c r="F19" s="31"/>
      <c r="G19" s="32"/>
      <c r="H19" s="32"/>
      <c r="I19" s="32"/>
      <c r="J19" s="15"/>
      <c r="K19" s="23"/>
      <c r="L19" s="1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5">
        <f t="shared" si="3"/>
        <v>0</v>
      </c>
      <c r="AE19" s="15">
        <f t="shared" si="4"/>
        <v>0</v>
      </c>
      <c r="AF19" s="25" t="e">
        <f t="shared" si="2"/>
        <v>#DIV/0!</v>
      </c>
    </row>
    <row r="20" spans="1:32" x14ac:dyDescent="0.3">
      <c r="A20" s="18">
        <v>4</v>
      </c>
      <c r="B20" s="20" t="s">
        <v>41</v>
      </c>
      <c r="C20" s="22">
        <f t="shared" si="5"/>
        <v>0</v>
      </c>
      <c r="D20" s="17"/>
      <c r="E20" s="17"/>
      <c r="F20" s="31"/>
      <c r="G20" s="32"/>
      <c r="H20" s="32"/>
      <c r="I20" s="32"/>
      <c r="J20" s="15"/>
      <c r="K20" s="23"/>
      <c r="L20" s="1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5">
        <f t="shared" si="3"/>
        <v>0</v>
      </c>
      <c r="AE20" s="15">
        <f t="shared" si="4"/>
        <v>0</v>
      </c>
      <c r="AF20" s="25" t="e">
        <f t="shared" si="2"/>
        <v>#DIV/0!</v>
      </c>
    </row>
    <row r="21" spans="1:32" x14ac:dyDescent="0.3">
      <c r="A21" s="18">
        <v>5</v>
      </c>
      <c r="B21" s="20" t="s">
        <v>42</v>
      </c>
      <c r="C21" s="22">
        <f t="shared" si="5"/>
        <v>0</v>
      </c>
      <c r="D21" s="17"/>
      <c r="E21" s="17"/>
      <c r="F21" s="31"/>
      <c r="G21" s="32"/>
      <c r="H21" s="32"/>
      <c r="I21" s="32"/>
      <c r="J21" s="15"/>
      <c r="K21" s="23"/>
      <c r="L21" s="15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15">
        <f t="shared" si="3"/>
        <v>0</v>
      </c>
      <c r="AE21" s="15">
        <f t="shared" si="4"/>
        <v>0</v>
      </c>
      <c r="AF21" s="25" t="e">
        <f t="shared" si="2"/>
        <v>#DIV/0!</v>
      </c>
    </row>
    <row r="22" spans="1:32" x14ac:dyDescent="0.3">
      <c r="A22" s="18">
        <v>6</v>
      </c>
      <c r="B22" s="20" t="s">
        <v>43</v>
      </c>
      <c r="C22" s="22">
        <f t="shared" si="5"/>
        <v>0</v>
      </c>
      <c r="D22" s="17"/>
      <c r="E22" s="17"/>
      <c r="F22" s="31"/>
      <c r="G22" s="32"/>
      <c r="H22" s="32"/>
      <c r="I22" s="32"/>
      <c r="J22" s="15"/>
      <c r="K22" s="23"/>
      <c r="L22" s="15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15">
        <f t="shared" si="3"/>
        <v>0</v>
      </c>
      <c r="AE22" s="15">
        <f t="shared" si="4"/>
        <v>0</v>
      </c>
      <c r="AF22" s="25" t="e">
        <f t="shared" si="2"/>
        <v>#DIV/0!</v>
      </c>
    </row>
    <row r="23" spans="1:32" x14ac:dyDescent="0.3">
      <c r="A23" s="18">
        <v>7</v>
      </c>
      <c r="B23" s="20" t="s">
        <v>44</v>
      </c>
      <c r="C23" s="22">
        <f t="shared" si="5"/>
        <v>0</v>
      </c>
      <c r="D23" s="17"/>
      <c r="E23" s="17"/>
      <c r="F23" s="31"/>
      <c r="G23" s="32"/>
      <c r="H23" s="32"/>
      <c r="I23" s="32"/>
      <c r="J23" s="15"/>
      <c r="K23" s="23"/>
      <c r="L23" s="1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15">
        <f t="shared" si="3"/>
        <v>0</v>
      </c>
      <c r="AE23" s="15">
        <f t="shared" si="4"/>
        <v>0</v>
      </c>
      <c r="AF23" s="25" t="e">
        <f t="shared" si="2"/>
        <v>#DIV/0!</v>
      </c>
    </row>
    <row r="24" spans="1:32" x14ac:dyDescent="0.3">
      <c r="A24" s="59"/>
      <c r="B24" s="60" t="s">
        <v>45</v>
      </c>
      <c r="C24" s="81"/>
      <c r="D24" s="74"/>
      <c r="E24" s="74"/>
      <c r="F24" s="62"/>
      <c r="G24" s="63"/>
      <c r="H24" s="63"/>
      <c r="I24" s="63"/>
      <c r="J24" s="61"/>
      <c r="K24" s="64"/>
      <c r="L24" s="61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1"/>
      <c r="AE24" s="61">
        <f t="shared" si="4"/>
        <v>0</v>
      </c>
      <c r="AF24" s="65" t="e">
        <f t="shared" si="2"/>
        <v>#DIV/0!</v>
      </c>
    </row>
    <row r="25" spans="1:32" x14ac:dyDescent="0.3">
      <c r="A25" s="18">
        <v>1</v>
      </c>
      <c r="B25" s="20" t="s">
        <v>46</v>
      </c>
      <c r="C25" s="22">
        <f t="shared" si="5"/>
        <v>0</v>
      </c>
      <c r="D25" s="17"/>
      <c r="E25" s="17"/>
      <c r="F25" s="31"/>
      <c r="G25" s="32"/>
      <c r="H25" s="32"/>
      <c r="I25" s="32"/>
      <c r="J25" s="15"/>
      <c r="K25" s="23"/>
      <c r="L25" s="15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15">
        <f t="shared" si="3"/>
        <v>0</v>
      </c>
      <c r="AE25" s="15">
        <f t="shared" si="4"/>
        <v>0</v>
      </c>
      <c r="AF25" s="25" t="e">
        <f t="shared" si="2"/>
        <v>#DIV/0!</v>
      </c>
    </row>
    <row r="26" spans="1:32" x14ac:dyDescent="0.3">
      <c r="A26" s="18">
        <v>2</v>
      </c>
      <c r="B26" s="20" t="s">
        <v>47</v>
      </c>
      <c r="C26" s="22">
        <f t="shared" si="5"/>
        <v>0</v>
      </c>
      <c r="D26" s="17"/>
      <c r="E26" s="17"/>
      <c r="F26" s="31"/>
      <c r="G26" s="32"/>
      <c r="H26" s="32"/>
      <c r="I26" s="32"/>
      <c r="J26" s="15"/>
      <c r="K26" s="23"/>
      <c r="L26" s="15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15">
        <f t="shared" si="3"/>
        <v>0</v>
      </c>
      <c r="AE26" s="15">
        <f t="shared" si="4"/>
        <v>0</v>
      </c>
      <c r="AF26" s="25" t="e">
        <f t="shared" si="2"/>
        <v>#DIV/0!</v>
      </c>
    </row>
    <row r="27" spans="1:32" x14ac:dyDescent="0.3">
      <c r="A27" s="18">
        <v>3</v>
      </c>
      <c r="B27" s="20" t="s">
        <v>48</v>
      </c>
      <c r="C27" s="22">
        <f t="shared" si="5"/>
        <v>0</v>
      </c>
      <c r="D27" s="17"/>
      <c r="E27" s="17"/>
      <c r="F27" s="31"/>
      <c r="G27" s="32"/>
      <c r="H27" s="32"/>
      <c r="I27" s="32"/>
      <c r="J27" s="15"/>
      <c r="K27" s="23"/>
      <c r="L27" s="15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15">
        <f>SUM(F27:AC27)</f>
        <v>0</v>
      </c>
      <c r="AE27" s="15">
        <f t="shared" si="4"/>
        <v>0</v>
      </c>
      <c r="AF27" s="25" t="e">
        <f t="shared" si="2"/>
        <v>#DIV/0!</v>
      </c>
    </row>
    <row r="28" spans="1:32" x14ac:dyDescent="0.3">
      <c r="A28" s="18">
        <v>4</v>
      </c>
      <c r="B28" s="20" t="s">
        <v>49</v>
      </c>
      <c r="C28" s="22">
        <f t="shared" si="5"/>
        <v>0</v>
      </c>
      <c r="D28" s="17"/>
      <c r="E28" s="17"/>
      <c r="F28" s="31"/>
      <c r="G28" s="32"/>
      <c r="H28" s="32"/>
      <c r="I28" s="32"/>
      <c r="J28" s="15"/>
      <c r="K28" s="23"/>
      <c r="L28" s="15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15">
        <f>SUM(F28:AC28)</f>
        <v>0</v>
      </c>
      <c r="AE28" s="15">
        <f>F28+H28</f>
        <v>0</v>
      </c>
      <c r="AF28" s="25" t="e">
        <f t="shared" si="2"/>
        <v>#DIV/0!</v>
      </c>
    </row>
    <row r="29" spans="1:32" x14ac:dyDescent="0.3">
      <c r="A29" s="18">
        <v>5</v>
      </c>
      <c r="B29" s="20" t="s">
        <v>62</v>
      </c>
      <c r="C29" s="22">
        <f t="shared" si="5"/>
        <v>0</v>
      </c>
      <c r="D29" s="17"/>
      <c r="E29" s="17"/>
      <c r="F29" s="31"/>
      <c r="G29" s="32"/>
      <c r="H29" s="32"/>
      <c r="I29" s="32"/>
      <c r="J29" s="15"/>
      <c r="K29" s="23"/>
      <c r="L29" s="15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15">
        <f t="shared" si="3"/>
        <v>0</v>
      </c>
      <c r="AE29" s="15">
        <f t="shared" si="4"/>
        <v>0</v>
      </c>
      <c r="AF29" s="25" t="e">
        <f t="shared" si="2"/>
        <v>#DIV/0!</v>
      </c>
    </row>
    <row r="30" spans="1:32" x14ac:dyDescent="0.3">
      <c r="A30" s="18"/>
      <c r="B30" s="20"/>
      <c r="C30" s="22"/>
      <c r="D30" s="17"/>
      <c r="E30" s="17"/>
      <c r="F30" s="31"/>
      <c r="G30" s="32"/>
      <c r="H30" s="32"/>
      <c r="I30" s="32"/>
      <c r="J30" s="15"/>
      <c r="K30" s="23"/>
      <c r="L30" s="15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5">
        <f t="shared" si="3"/>
        <v>0</v>
      </c>
      <c r="AE30" s="15">
        <f t="shared" si="4"/>
        <v>0</v>
      </c>
      <c r="AF30" s="25" t="e">
        <f t="shared" si="2"/>
        <v>#DIV/0!</v>
      </c>
    </row>
    <row r="31" spans="1:32" x14ac:dyDescent="0.3">
      <c r="A31" s="66"/>
      <c r="B31" s="67" t="s">
        <v>59</v>
      </c>
      <c r="C31" s="82"/>
      <c r="D31" s="68"/>
      <c r="E31" s="68"/>
      <c r="F31" s="69"/>
      <c r="G31" s="70"/>
      <c r="H31" s="70"/>
      <c r="I31" s="70"/>
      <c r="J31" s="68"/>
      <c r="K31" s="71"/>
      <c r="L31" s="68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68">
        <f t="shared" si="3"/>
        <v>0</v>
      </c>
      <c r="AE31" s="68">
        <f t="shared" si="4"/>
        <v>0</v>
      </c>
      <c r="AF31" s="72" t="e">
        <f t="shared" si="2"/>
        <v>#DIV/0!</v>
      </c>
    </row>
    <row r="32" spans="1:32" x14ac:dyDescent="0.3">
      <c r="A32" s="18"/>
      <c r="B32" s="19"/>
      <c r="C32" s="22"/>
      <c r="D32" s="15"/>
      <c r="E32" s="15"/>
      <c r="F32" s="39"/>
      <c r="G32" s="32"/>
      <c r="H32" s="32"/>
      <c r="I32" s="32"/>
      <c r="J32" s="15"/>
      <c r="K32" s="23"/>
      <c r="L32" s="15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15"/>
      <c r="AE32" s="15"/>
      <c r="AF32" s="25"/>
    </row>
    <row r="33" spans="1:32" s="11" customFormat="1" x14ac:dyDescent="0.3">
      <c r="A33" s="45"/>
      <c r="B33" s="45" t="s">
        <v>50</v>
      </c>
      <c r="C33" s="22">
        <f t="shared" ref="C33:H33" si="6">SUM(C9:C31)</f>
        <v>0</v>
      </c>
      <c r="D33" s="22">
        <f t="shared" si="6"/>
        <v>0</v>
      </c>
      <c r="E33" s="22">
        <f t="shared" si="6"/>
        <v>0</v>
      </c>
      <c r="F33" s="22">
        <f t="shared" si="6"/>
        <v>0</v>
      </c>
      <c r="G33" s="22">
        <f t="shared" si="6"/>
        <v>0</v>
      </c>
      <c r="H33" s="22">
        <f t="shared" si="6"/>
        <v>0</v>
      </c>
      <c r="I33" s="22">
        <f t="shared" ref="I33:AC33" si="7">SUM(I9:I31)</f>
        <v>0</v>
      </c>
      <c r="J33" s="22">
        <f t="shared" si="7"/>
        <v>0</v>
      </c>
      <c r="K33" s="22">
        <f t="shared" si="7"/>
        <v>0</v>
      </c>
      <c r="L33" s="22">
        <f t="shared" si="7"/>
        <v>0</v>
      </c>
      <c r="M33" s="22">
        <f t="shared" si="7"/>
        <v>0</v>
      </c>
      <c r="N33" s="22">
        <f t="shared" si="7"/>
        <v>0</v>
      </c>
      <c r="O33" s="22">
        <f t="shared" si="7"/>
        <v>0</v>
      </c>
      <c r="P33" s="22">
        <f t="shared" si="7"/>
        <v>0</v>
      </c>
      <c r="Q33" s="22">
        <f t="shared" si="7"/>
        <v>0</v>
      </c>
      <c r="R33" s="22">
        <f t="shared" si="7"/>
        <v>0</v>
      </c>
      <c r="S33" s="22">
        <f t="shared" si="7"/>
        <v>0</v>
      </c>
      <c r="T33" s="22">
        <f t="shared" si="7"/>
        <v>0</v>
      </c>
      <c r="U33" s="22">
        <f t="shared" si="7"/>
        <v>0</v>
      </c>
      <c r="V33" s="22">
        <f t="shared" si="7"/>
        <v>0</v>
      </c>
      <c r="W33" s="22">
        <f t="shared" si="7"/>
        <v>0</v>
      </c>
      <c r="X33" s="22">
        <f t="shared" si="7"/>
        <v>0</v>
      </c>
      <c r="Y33" s="22">
        <f t="shared" si="7"/>
        <v>0</v>
      </c>
      <c r="Z33" s="22">
        <f t="shared" si="7"/>
        <v>0</v>
      </c>
      <c r="AA33" s="22">
        <f t="shared" si="7"/>
        <v>0</v>
      </c>
      <c r="AB33" s="22">
        <f t="shared" si="7"/>
        <v>0</v>
      </c>
      <c r="AC33" s="22">
        <f t="shared" si="7"/>
        <v>0</v>
      </c>
      <c r="AD33" s="22">
        <f>SUM(AD9:AD30)</f>
        <v>0</v>
      </c>
      <c r="AE33" s="22">
        <f>SUM(AE9:AE30)</f>
        <v>0</v>
      </c>
      <c r="AF33" s="26" t="e">
        <f>AE33/AD33</f>
        <v>#DIV/0!</v>
      </c>
    </row>
    <row r="34" spans="1:32" s="11" customFormat="1" x14ac:dyDescent="0.3">
      <c r="A34" s="42"/>
      <c r="B34" s="42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8"/>
    </row>
    <row r="35" spans="1:32" x14ac:dyDescent="0.3">
      <c r="A35" s="12"/>
      <c r="B35" s="9" t="s">
        <v>68</v>
      </c>
      <c r="C35" s="11"/>
      <c r="D35" s="77">
        <f>D33</f>
        <v>0</v>
      </c>
      <c r="E35" s="14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9"/>
      <c r="AE35" s="9"/>
    </row>
    <row r="36" spans="1:32" ht="19.5" thickBot="1" x14ac:dyDescent="0.35">
      <c r="B36" s="11" t="s">
        <v>51</v>
      </c>
      <c r="C36" s="11"/>
      <c r="D36" s="79">
        <f>SUM(D35*0.3)</f>
        <v>0</v>
      </c>
      <c r="E36" s="75"/>
      <c r="AD36" s="11"/>
      <c r="AE36" s="9"/>
    </row>
    <row r="37" spans="1:32" ht="19.5" thickTop="1" x14ac:dyDescent="0.3">
      <c r="C37" s="11"/>
      <c r="D37" s="9"/>
      <c r="E37" s="76"/>
      <c r="AD37" s="9"/>
      <c r="AE37" s="9"/>
      <c r="AF37" s="41"/>
    </row>
    <row r="38" spans="1:32" x14ac:dyDescent="0.3">
      <c r="B38" s="9" t="s">
        <v>67</v>
      </c>
      <c r="C38" s="11"/>
      <c r="D38" s="75">
        <f>SUM(AE33)</f>
        <v>0</v>
      </c>
      <c r="E38" s="41"/>
    </row>
    <row r="39" spans="1:32" x14ac:dyDescent="0.3">
      <c r="B39" s="11" t="s">
        <v>65</v>
      </c>
      <c r="D39" s="78" t="e">
        <f>SUM(D38/D35)</f>
        <v>#DIV/0!</v>
      </c>
    </row>
    <row r="41" spans="1:32" x14ac:dyDescent="0.3">
      <c r="B41" s="9" t="s">
        <v>69</v>
      </c>
      <c r="C41" s="11"/>
      <c r="D41" s="76">
        <f>D38-D36</f>
        <v>0</v>
      </c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31496062992125984" right="0.19685039370078741" top="0.39370078740157483" bottom="0.11811023622047245" header="0.31496062992125984" footer="0.19685039370078741"/>
  <pageSetup paperSize="9" scale="66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F41"/>
  <sheetViews>
    <sheetView topLeftCell="A31" zoomScale="90" zoomScaleNormal="90" zoomScaleSheetLayoutView="100" workbookViewId="0">
      <selection activeCell="O11" sqref="O11"/>
    </sheetView>
  </sheetViews>
  <sheetFormatPr defaultColWidth="8.75" defaultRowHeight="18.75" x14ac:dyDescent="0.3"/>
  <cols>
    <col min="1" max="1" width="8.75" style="9"/>
    <col min="2" max="2" width="39.875" style="9" customWidth="1"/>
    <col min="3" max="4" width="12.25" style="13" customWidth="1"/>
    <col min="5" max="5" width="12" style="13" customWidth="1"/>
    <col min="6" max="15" width="12.25" style="13" customWidth="1"/>
    <col min="16" max="28" width="14.625" style="13" hidden="1" customWidth="1"/>
    <col min="29" max="29" width="19.75" style="13" hidden="1" customWidth="1"/>
    <col min="30" max="31" width="12.25" style="13" customWidth="1"/>
    <col min="32" max="32" width="12.25" style="9" customWidth="1"/>
    <col min="33" max="16384" width="8.75" style="9"/>
  </cols>
  <sheetData>
    <row r="1" spans="1:32" x14ac:dyDescent="0.3">
      <c r="A1" s="366" t="s">
        <v>53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</row>
    <row r="2" spans="1:32" x14ac:dyDescent="0.3">
      <c r="A2" s="366" t="s">
        <v>294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</row>
    <row r="3" spans="1:32" x14ac:dyDescent="0.3">
      <c r="A3" s="367" t="s">
        <v>77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</row>
    <row r="4" spans="1:32" x14ac:dyDescent="0.3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</row>
    <row r="5" spans="1:32" ht="33.75" customHeight="1" x14ac:dyDescent="0.3">
      <c r="A5" s="282"/>
      <c r="B5" s="282"/>
      <c r="C5" s="282"/>
      <c r="D5" s="282"/>
      <c r="E5" s="282"/>
      <c r="F5" s="484">
        <v>23651</v>
      </c>
      <c r="G5" s="372"/>
      <c r="H5" s="484">
        <v>23682</v>
      </c>
      <c r="I5" s="372"/>
      <c r="J5" s="484">
        <v>23712</v>
      </c>
      <c r="K5" s="372"/>
      <c r="L5" s="484">
        <v>23743</v>
      </c>
      <c r="M5" s="372"/>
      <c r="N5" s="484">
        <v>23774</v>
      </c>
      <c r="O5" s="372"/>
      <c r="P5" s="361">
        <v>23802</v>
      </c>
      <c r="Q5" s="362"/>
      <c r="R5" s="361">
        <v>23833</v>
      </c>
      <c r="S5" s="362"/>
      <c r="T5" s="361">
        <v>23863</v>
      </c>
      <c r="U5" s="362"/>
      <c r="V5" s="361">
        <v>23894</v>
      </c>
      <c r="W5" s="362"/>
      <c r="X5" s="361">
        <v>23924</v>
      </c>
      <c r="Y5" s="362"/>
      <c r="Z5" s="361">
        <v>23955</v>
      </c>
      <c r="AA5" s="362"/>
      <c r="AB5" s="361">
        <v>23986</v>
      </c>
      <c r="AC5" s="362"/>
      <c r="AD5" s="481" t="s">
        <v>295</v>
      </c>
      <c r="AE5" s="482"/>
      <c r="AF5" s="483"/>
    </row>
    <row r="6" spans="1:32" ht="36" customHeight="1" x14ac:dyDescent="0.3">
      <c r="A6" s="372" t="s">
        <v>25</v>
      </c>
      <c r="B6" s="372" t="s">
        <v>26</v>
      </c>
      <c r="C6" s="371" t="s">
        <v>61</v>
      </c>
      <c r="D6" s="373"/>
      <c r="E6" s="374"/>
      <c r="F6" s="374" t="s">
        <v>27</v>
      </c>
      <c r="G6" s="368" t="s">
        <v>28</v>
      </c>
      <c r="H6" s="368" t="s">
        <v>27</v>
      </c>
      <c r="I6" s="368" t="s">
        <v>28</v>
      </c>
      <c r="J6" s="368" t="s">
        <v>27</v>
      </c>
      <c r="K6" s="371" t="s">
        <v>28</v>
      </c>
      <c r="L6" s="369" t="s">
        <v>27</v>
      </c>
      <c r="M6" s="369" t="s">
        <v>28</v>
      </c>
      <c r="N6" s="369" t="s">
        <v>27</v>
      </c>
      <c r="O6" s="369" t="s">
        <v>28</v>
      </c>
      <c r="P6" s="369" t="s">
        <v>27</v>
      </c>
      <c r="Q6" s="369" t="s">
        <v>28</v>
      </c>
      <c r="R6" s="369" t="s">
        <v>27</v>
      </c>
      <c r="S6" s="369" t="s">
        <v>28</v>
      </c>
      <c r="T6" s="369" t="s">
        <v>27</v>
      </c>
      <c r="U6" s="369" t="s">
        <v>28</v>
      </c>
      <c r="V6" s="369" t="s">
        <v>27</v>
      </c>
      <c r="W6" s="369" t="s">
        <v>28</v>
      </c>
      <c r="X6" s="369" t="s">
        <v>27</v>
      </c>
      <c r="Y6" s="369" t="s">
        <v>28</v>
      </c>
      <c r="Z6" s="369" t="s">
        <v>27</v>
      </c>
      <c r="AA6" s="369" t="s">
        <v>28</v>
      </c>
      <c r="AB6" s="369" t="s">
        <v>27</v>
      </c>
      <c r="AC6" s="369" t="s">
        <v>28</v>
      </c>
      <c r="AD6" s="368" t="s">
        <v>52</v>
      </c>
      <c r="AE6" s="368" t="s">
        <v>54</v>
      </c>
      <c r="AF6" s="375" t="s">
        <v>29</v>
      </c>
    </row>
    <row r="7" spans="1:32" s="10" customFormat="1" ht="54" customHeight="1" x14ac:dyDescent="0.2">
      <c r="A7" s="372"/>
      <c r="B7" s="372"/>
      <c r="C7" s="283" t="s">
        <v>66</v>
      </c>
      <c r="D7" s="284" t="s">
        <v>27</v>
      </c>
      <c r="E7" s="284" t="s">
        <v>28</v>
      </c>
      <c r="F7" s="374"/>
      <c r="G7" s="368"/>
      <c r="H7" s="368"/>
      <c r="I7" s="368"/>
      <c r="J7" s="368"/>
      <c r="K7" s="371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68"/>
      <c r="AE7" s="368"/>
      <c r="AF7" s="375"/>
    </row>
    <row r="8" spans="1:32" s="10" customFormat="1" ht="21.6" customHeight="1" x14ac:dyDescent="0.2">
      <c r="A8" s="51"/>
      <c r="B8" s="52" t="s">
        <v>58</v>
      </c>
      <c r="C8" s="53"/>
      <c r="D8" s="54"/>
      <c r="E8" s="54"/>
      <c r="F8" s="54"/>
      <c r="G8" s="53"/>
      <c r="H8" s="53"/>
      <c r="I8" s="53"/>
      <c r="J8" s="53"/>
      <c r="K8" s="55"/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3"/>
      <c r="AE8" s="53"/>
      <c r="AF8" s="58"/>
    </row>
    <row r="9" spans="1:32" x14ac:dyDescent="0.3">
      <c r="A9" s="18"/>
      <c r="B9" s="19" t="s">
        <v>30</v>
      </c>
      <c r="C9" s="15"/>
      <c r="D9" s="17"/>
      <c r="E9" s="17"/>
      <c r="F9" s="17"/>
      <c r="G9" s="15"/>
      <c r="H9" s="15"/>
      <c r="I9" s="15"/>
      <c r="J9" s="15"/>
      <c r="K9" s="23"/>
      <c r="L9" s="15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15"/>
      <c r="AE9" s="15"/>
      <c r="AF9" s="20"/>
    </row>
    <row r="10" spans="1:32" ht="21.75" x14ac:dyDescent="0.5">
      <c r="A10" s="18">
        <v>1</v>
      </c>
      <c r="B10" s="20" t="s">
        <v>31</v>
      </c>
      <c r="C10" s="84">
        <v>84838937</v>
      </c>
      <c r="D10" s="17">
        <v>84500000</v>
      </c>
      <c r="E10" s="17"/>
      <c r="F10" s="31"/>
      <c r="G10" s="32"/>
      <c r="H10" s="32">
        <v>1242003</v>
      </c>
      <c r="I10" s="32"/>
      <c r="J10" s="32">
        <v>326727</v>
      </c>
      <c r="K10" s="23"/>
      <c r="L10" s="15">
        <v>20999765</v>
      </c>
      <c r="M10" s="23"/>
      <c r="N10" s="23">
        <v>8394512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15">
        <f>SUM(F10:AC10)</f>
        <v>30963007</v>
      </c>
      <c r="AE10" s="15">
        <f>F10+H10+J10+L10</f>
        <v>22568495</v>
      </c>
      <c r="AF10" s="25">
        <f>AE10/AD10</f>
        <v>0.72888576358232904</v>
      </c>
    </row>
    <row r="11" spans="1:32" ht="21.75" x14ac:dyDescent="0.5">
      <c r="A11" s="18">
        <v>2</v>
      </c>
      <c r="B11" s="21" t="s">
        <v>32</v>
      </c>
      <c r="C11" s="85">
        <v>1800000</v>
      </c>
      <c r="D11" s="17">
        <v>1800000</v>
      </c>
      <c r="E11" s="17"/>
      <c r="F11" s="31"/>
      <c r="G11" s="32"/>
      <c r="H11" s="32">
        <v>1907684.81</v>
      </c>
      <c r="I11" s="32"/>
      <c r="J11" s="15"/>
      <c r="K11" s="23"/>
      <c r="L11" s="15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15">
        <f>SUM(F11:AC11)</f>
        <v>1907684.81</v>
      </c>
      <c r="AE11" s="15">
        <f t="shared" ref="AE11:AE30" si="0">F11+H11+J11+L11</f>
        <v>1907684.81</v>
      </c>
      <c r="AF11" s="25">
        <f t="shared" ref="AF11:AF31" si="1">AE11/AD11</f>
        <v>1</v>
      </c>
    </row>
    <row r="12" spans="1:32" x14ac:dyDescent="0.3">
      <c r="A12" s="18">
        <v>3</v>
      </c>
      <c r="B12" s="21" t="s">
        <v>33</v>
      </c>
      <c r="C12" s="22">
        <v>1400000</v>
      </c>
      <c r="D12" s="17">
        <v>1000000</v>
      </c>
      <c r="E12" s="17"/>
      <c r="F12" s="31"/>
      <c r="G12" s="32"/>
      <c r="H12" s="32">
        <v>484790</v>
      </c>
      <c r="I12" s="32"/>
      <c r="J12" s="15"/>
      <c r="K12" s="23"/>
      <c r="L12" s="15"/>
      <c r="M12" s="23"/>
      <c r="N12" s="23">
        <v>294270</v>
      </c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15">
        <f>SUM(F12:AC12)</f>
        <v>779060</v>
      </c>
      <c r="AE12" s="15">
        <f t="shared" si="0"/>
        <v>484790</v>
      </c>
      <c r="AF12" s="25">
        <f t="shared" si="1"/>
        <v>0.62227556285780294</v>
      </c>
    </row>
    <row r="13" spans="1:32" x14ac:dyDescent="0.3">
      <c r="A13" s="18">
        <v>4</v>
      </c>
      <c r="B13" s="21" t="s">
        <v>34</v>
      </c>
      <c r="C13" s="22">
        <v>6000000</v>
      </c>
      <c r="D13" s="17">
        <v>4000000</v>
      </c>
      <c r="E13" s="17"/>
      <c r="F13" s="31"/>
      <c r="G13" s="32"/>
      <c r="H13" s="32"/>
      <c r="I13" s="32"/>
      <c r="J13" s="15">
        <v>6757047</v>
      </c>
      <c r="K13" s="23"/>
      <c r="L13" s="15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15">
        <f>SUM(F13:AC13)</f>
        <v>6757047</v>
      </c>
      <c r="AE13" s="15">
        <f t="shared" si="0"/>
        <v>6757047</v>
      </c>
      <c r="AF13" s="25">
        <f t="shared" si="1"/>
        <v>1</v>
      </c>
    </row>
    <row r="14" spans="1:32" x14ac:dyDescent="0.3">
      <c r="A14" s="18">
        <v>5</v>
      </c>
      <c r="B14" s="21" t="s">
        <v>35</v>
      </c>
      <c r="C14" s="22">
        <v>0</v>
      </c>
      <c r="D14" s="17">
        <v>0</v>
      </c>
      <c r="E14" s="17"/>
      <c r="F14" s="31"/>
      <c r="G14" s="32"/>
      <c r="H14" s="32"/>
      <c r="I14" s="32"/>
      <c r="J14" s="15"/>
      <c r="K14" s="23"/>
      <c r="L14" s="15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5">
        <f t="shared" ref="AD14:AD31" si="2">SUM(F14:AC14)</f>
        <v>0</v>
      </c>
      <c r="AE14" s="15">
        <f t="shared" si="0"/>
        <v>0</v>
      </c>
      <c r="AF14" s="25" t="e">
        <f t="shared" si="1"/>
        <v>#DIV/0!</v>
      </c>
    </row>
    <row r="15" spans="1:32" x14ac:dyDescent="0.3">
      <c r="A15" s="18">
        <v>6</v>
      </c>
      <c r="B15" s="20" t="s">
        <v>36</v>
      </c>
      <c r="C15" s="80">
        <v>2300000</v>
      </c>
      <c r="D15" s="73">
        <v>2300000</v>
      </c>
      <c r="E15" s="73"/>
      <c r="F15" s="33"/>
      <c r="G15" s="34"/>
      <c r="H15" s="34"/>
      <c r="I15" s="34"/>
      <c r="J15" s="16">
        <v>1882028.35</v>
      </c>
      <c r="K15" s="24"/>
      <c r="L15" s="16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5">
        <f t="shared" si="2"/>
        <v>1882028.35</v>
      </c>
      <c r="AE15" s="15">
        <f t="shared" si="0"/>
        <v>1882028.35</v>
      </c>
      <c r="AF15" s="25">
        <f t="shared" si="1"/>
        <v>1</v>
      </c>
    </row>
    <row r="16" spans="1:32" x14ac:dyDescent="0.3">
      <c r="A16" s="59"/>
      <c r="B16" s="60" t="s">
        <v>37</v>
      </c>
      <c r="C16" s="81"/>
      <c r="D16" s="74"/>
      <c r="E16" s="74"/>
      <c r="F16" s="62"/>
      <c r="G16" s="63"/>
      <c r="H16" s="63"/>
      <c r="I16" s="63"/>
      <c r="J16" s="61"/>
      <c r="K16" s="64"/>
      <c r="L16" s="61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1"/>
      <c r="AE16" s="61">
        <f t="shared" si="0"/>
        <v>0</v>
      </c>
      <c r="AF16" s="65" t="e">
        <f t="shared" si="1"/>
        <v>#DIV/0!</v>
      </c>
    </row>
    <row r="17" spans="1:32" x14ac:dyDescent="0.3">
      <c r="A17" s="18">
        <v>1</v>
      </c>
      <c r="B17" s="20" t="s">
        <v>78</v>
      </c>
      <c r="C17" s="22">
        <v>3800</v>
      </c>
      <c r="D17" s="17">
        <v>3800</v>
      </c>
      <c r="E17" s="17"/>
      <c r="F17" s="31">
        <v>3959</v>
      </c>
      <c r="G17" s="32"/>
      <c r="H17" s="32"/>
      <c r="I17" s="32"/>
      <c r="J17" s="15"/>
      <c r="K17" s="23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5">
        <f t="shared" si="2"/>
        <v>3959</v>
      </c>
      <c r="AE17" s="15">
        <f t="shared" si="0"/>
        <v>3959</v>
      </c>
      <c r="AF17" s="25">
        <f t="shared" si="1"/>
        <v>1</v>
      </c>
    </row>
    <row r="18" spans="1:32" x14ac:dyDescent="0.3">
      <c r="A18" s="18">
        <v>2</v>
      </c>
      <c r="B18" s="20" t="s">
        <v>79</v>
      </c>
      <c r="C18" s="22">
        <v>97200</v>
      </c>
      <c r="D18" s="17">
        <v>97200</v>
      </c>
      <c r="E18" s="17"/>
      <c r="F18" s="31">
        <v>61204</v>
      </c>
      <c r="G18" s="32"/>
      <c r="H18" s="32"/>
      <c r="I18" s="32"/>
      <c r="J18" s="15"/>
      <c r="K18" s="23"/>
      <c r="L18" s="1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15">
        <f t="shared" si="2"/>
        <v>61204</v>
      </c>
      <c r="AE18" s="15">
        <f t="shared" si="0"/>
        <v>61204</v>
      </c>
      <c r="AF18" s="25">
        <f t="shared" si="1"/>
        <v>1</v>
      </c>
    </row>
    <row r="19" spans="1:32" x14ac:dyDescent="0.3">
      <c r="A19" s="18">
        <v>3</v>
      </c>
      <c r="B19" s="20" t="s">
        <v>80</v>
      </c>
      <c r="C19" s="22">
        <v>80000</v>
      </c>
      <c r="D19" s="17">
        <v>80000</v>
      </c>
      <c r="E19" s="17"/>
      <c r="F19" s="31">
        <v>72332</v>
      </c>
      <c r="G19" s="32"/>
      <c r="H19" s="32"/>
      <c r="I19" s="32"/>
      <c r="J19" s="15"/>
      <c r="K19" s="23"/>
      <c r="L19" s="1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5">
        <f t="shared" si="2"/>
        <v>72332</v>
      </c>
      <c r="AE19" s="15">
        <f t="shared" si="0"/>
        <v>72332</v>
      </c>
      <c r="AF19" s="25">
        <f t="shared" si="1"/>
        <v>1</v>
      </c>
    </row>
    <row r="20" spans="1:32" x14ac:dyDescent="0.3">
      <c r="A20" s="18">
        <v>4</v>
      </c>
      <c r="B20" s="20" t="s">
        <v>82</v>
      </c>
      <c r="C20" s="22">
        <v>24000</v>
      </c>
      <c r="D20" s="17">
        <v>24000</v>
      </c>
      <c r="E20" s="17"/>
      <c r="F20" s="31">
        <v>21656.799999999999</v>
      </c>
      <c r="G20" s="32"/>
      <c r="H20" s="32"/>
      <c r="I20" s="32"/>
      <c r="J20" s="15"/>
      <c r="K20" s="23"/>
      <c r="L20" s="1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5">
        <f t="shared" si="2"/>
        <v>21656.799999999999</v>
      </c>
      <c r="AE20" s="15">
        <f t="shared" si="0"/>
        <v>21656.799999999999</v>
      </c>
      <c r="AF20" s="25">
        <f t="shared" si="1"/>
        <v>1</v>
      </c>
    </row>
    <row r="21" spans="1:32" x14ac:dyDescent="0.3">
      <c r="A21" s="18">
        <v>5</v>
      </c>
      <c r="B21" s="20" t="s">
        <v>81</v>
      </c>
      <c r="C21" s="22">
        <v>7000</v>
      </c>
      <c r="D21" s="17">
        <v>7000</v>
      </c>
      <c r="E21" s="17"/>
      <c r="F21" s="31">
        <v>6685.36</v>
      </c>
      <c r="G21" s="32"/>
      <c r="H21" s="32"/>
      <c r="I21" s="32"/>
      <c r="J21" s="15"/>
      <c r="K21" s="23"/>
      <c r="L21" s="15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15">
        <f t="shared" si="2"/>
        <v>6685.36</v>
      </c>
      <c r="AE21" s="15">
        <f t="shared" si="0"/>
        <v>6685.36</v>
      </c>
      <c r="AF21" s="25">
        <f t="shared" si="1"/>
        <v>1</v>
      </c>
    </row>
    <row r="22" spans="1:32" x14ac:dyDescent="0.3">
      <c r="A22" s="18">
        <v>6</v>
      </c>
      <c r="B22" s="20" t="s">
        <v>83</v>
      </c>
      <c r="C22" s="22">
        <v>16900</v>
      </c>
      <c r="D22" s="17">
        <v>16900</v>
      </c>
      <c r="E22" s="17"/>
      <c r="F22" s="31">
        <v>9490</v>
      </c>
      <c r="G22" s="32"/>
      <c r="H22" s="32"/>
      <c r="I22" s="32"/>
      <c r="J22" s="15"/>
      <c r="K22" s="23"/>
      <c r="L22" s="15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15">
        <f t="shared" si="2"/>
        <v>9490</v>
      </c>
      <c r="AE22" s="15">
        <f t="shared" si="0"/>
        <v>9490</v>
      </c>
      <c r="AF22" s="25">
        <f t="shared" si="1"/>
        <v>1</v>
      </c>
    </row>
    <row r="23" spans="1:32" x14ac:dyDescent="0.3">
      <c r="A23" s="18">
        <v>7</v>
      </c>
      <c r="B23" s="20" t="s">
        <v>198</v>
      </c>
      <c r="C23" s="22">
        <v>24440</v>
      </c>
      <c r="D23" s="17">
        <v>24440</v>
      </c>
      <c r="E23" s="17"/>
      <c r="F23" s="31"/>
      <c r="G23" s="32"/>
      <c r="H23" s="32">
        <v>26150.799999999999</v>
      </c>
      <c r="I23" s="32"/>
      <c r="J23" s="15"/>
      <c r="K23" s="23"/>
      <c r="L23" s="1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15">
        <f t="shared" si="2"/>
        <v>26150.799999999999</v>
      </c>
      <c r="AE23" s="15">
        <f t="shared" si="0"/>
        <v>26150.799999999999</v>
      </c>
      <c r="AF23" s="25">
        <f t="shared" si="1"/>
        <v>1</v>
      </c>
    </row>
    <row r="24" spans="1:32" x14ac:dyDescent="0.3">
      <c r="A24" s="59"/>
      <c r="B24" s="60" t="s">
        <v>45</v>
      </c>
      <c r="C24" s="81"/>
      <c r="D24" s="74"/>
      <c r="E24" s="74"/>
      <c r="F24" s="62"/>
      <c r="G24" s="63"/>
      <c r="H24" s="63"/>
      <c r="I24" s="63"/>
      <c r="J24" s="61"/>
      <c r="K24" s="64"/>
      <c r="L24" s="61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1"/>
      <c r="AE24" s="61">
        <f t="shared" si="0"/>
        <v>0</v>
      </c>
      <c r="AF24" s="65" t="e">
        <f t="shared" si="1"/>
        <v>#DIV/0!</v>
      </c>
    </row>
    <row r="25" spans="1:32" x14ac:dyDescent="0.3">
      <c r="A25" s="18">
        <v>1</v>
      </c>
      <c r="B25" s="20" t="s">
        <v>46</v>
      </c>
      <c r="C25" s="22">
        <v>0</v>
      </c>
      <c r="D25" s="17">
        <v>0</v>
      </c>
      <c r="E25" s="17"/>
      <c r="F25" s="31"/>
      <c r="G25" s="32"/>
      <c r="H25" s="32"/>
      <c r="I25" s="32"/>
      <c r="J25" s="15"/>
      <c r="K25" s="23"/>
      <c r="L25" s="15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15">
        <f t="shared" si="2"/>
        <v>0</v>
      </c>
      <c r="AE25" s="15">
        <f t="shared" si="0"/>
        <v>0</v>
      </c>
      <c r="AF25" s="25" t="e">
        <f t="shared" si="1"/>
        <v>#DIV/0!</v>
      </c>
    </row>
    <row r="26" spans="1:32" x14ac:dyDescent="0.3">
      <c r="A26" s="18">
        <v>2</v>
      </c>
      <c r="B26" s="20" t="s">
        <v>47</v>
      </c>
      <c r="C26" s="22">
        <v>361000</v>
      </c>
      <c r="D26" s="17">
        <v>361000</v>
      </c>
      <c r="E26" s="17"/>
      <c r="F26" s="31">
        <v>385698.82</v>
      </c>
      <c r="G26" s="32"/>
      <c r="H26" s="32"/>
      <c r="I26" s="32"/>
      <c r="J26" s="15"/>
      <c r="K26" s="23"/>
      <c r="L26" s="15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15">
        <f t="shared" si="2"/>
        <v>385698.82</v>
      </c>
      <c r="AE26" s="15">
        <f t="shared" si="0"/>
        <v>385698.82</v>
      </c>
      <c r="AF26" s="25">
        <f t="shared" si="1"/>
        <v>1</v>
      </c>
    </row>
    <row r="27" spans="1:32" x14ac:dyDescent="0.3">
      <c r="A27" s="18">
        <v>3</v>
      </c>
      <c r="B27" s="20" t="s">
        <v>48</v>
      </c>
      <c r="C27" s="22">
        <v>6435000</v>
      </c>
      <c r="D27" s="17">
        <v>6435000</v>
      </c>
      <c r="E27" s="17"/>
      <c r="F27" s="31">
        <v>6815986</v>
      </c>
      <c r="G27" s="32"/>
      <c r="H27" s="32"/>
      <c r="I27" s="32"/>
      <c r="J27" s="15"/>
      <c r="K27" s="23"/>
      <c r="L27" s="15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15">
        <f>SUM(F27:AC27)</f>
        <v>6815986</v>
      </c>
      <c r="AE27" s="15">
        <f t="shared" si="0"/>
        <v>6815986</v>
      </c>
      <c r="AF27" s="25">
        <f t="shared" si="1"/>
        <v>1</v>
      </c>
    </row>
    <row r="28" spans="1:32" x14ac:dyDescent="0.3">
      <c r="A28" s="18">
        <v>4</v>
      </c>
      <c r="B28" s="20" t="s">
        <v>49</v>
      </c>
      <c r="C28" s="22">
        <v>2800000</v>
      </c>
      <c r="D28" s="17">
        <v>2800000</v>
      </c>
      <c r="E28" s="17"/>
      <c r="F28" s="31">
        <v>2972634.41</v>
      </c>
      <c r="G28" s="32"/>
      <c r="H28" s="32"/>
      <c r="I28" s="32"/>
      <c r="J28" s="15"/>
      <c r="K28" s="23"/>
      <c r="L28" s="15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15">
        <f>SUM(F28:AC28)</f>
        <v>2972634.41</v>
      </c>
      <c r="AE28" s="15">
        <f t="shared" si="0"/>
        <v>2972634.41</v>
      </c>
      <c r="AF28" s="25">
        <f t="shared" si="1"/>
        <v>1</v>
      </c>
    </row>
    <row r="29" spans="1:32" x14ac:dyDescent="0.3">
      <c r="A29" s="18">
        <v>5</v>
      </c>
      <c r="B29" s="20" t="s">
        <v>62</v>
      </c>
      <c r="C29" s="22">
        <v>100000</v>
      </c>
      <c r="D29" s="17">
        <v>100000</v>
      </c>
      <c r="E29" s="17"/>
      <c r="F29" s="31"/>
      <c r="G29" s="32"/>
      <c r="H29" s="32"/>
      <c r="I29" s="32"/>
      <c r="J29" s="15"/>
      <c r="K29" s="23"/>
      <c r="L29" s="15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15">
        <f t="shared" si="2"/>
        <v>0</v>
      </c>
      <c r="AE29" s="15">
        <f t="shared" si="0"/>
        <v>0</v>
      </c>
      <c r="AF29" s="25" t="e">
        <f t="shared" si="1"/>
        <v>#DIV/0!</v>
      </c>
    </row>
    <row r="30" spans="1:32" x14ac:dyDescent="0.3">
      <c r="A30" s="18"/>
      <c r="B30" s="20" t="s">
        <v>84</v>
      </c>
      <c r="C30" s="22">
        <v>628000</v>
      </c>
      <c r="D30" s="17">
        <v>16000</v>
      </c>
      <c r="E30" s="17">
        <v>55000</v>
      </c>
      <c r="F30" s="31">
        <v>17120</v>
      </c>
      <c r="G30" s="32">
        <v>58850</v>
      </c>
      <c r="H30" s="32">
        <v>31672</v>
      </c>
      <c r="I30" s="32"/>
      <c r="J30" s="15"/>
      <c r="K30" s="23"/>
      <c r="L30" s="15"/>
      <c r="M30" s="23"/>
      <c r="N30" s="23"/>
      <c r="O30" s="23">
        <v>330630</v>
      </c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5">
        <f t="shared" si="2"/>
        <v>438272</v>
      </c>
      <c r="AE30" s="15">
        <f t="shared" si="0"/>
        <v>48792</v>
      </c>
      <c r="AF30" s="25">
        <f t="shared" si="1"/>
        <v>0.111328125</v>
      </c>
    </row>
    <row r="31" spans="1:32" x14ac:dyDescent="0.3">
      <c r="A31" s="66"/>
      <c r="B31" s="67" t="s">
        <v>59</v>
      </c>
      <c r="C31" s="82"/>
      <c r="D31" s="68"/>
      <c r="E31" s="68"/>
      <c r="F31" s="69"/>
      <c r="G31" s="70"/>
      <c r="H31" s="70"/>
      <c r="I31" s="70"/>
      <c r="J31" s="68"/>
      <c r="K31" s="71"/>
      <c r="L31" s="68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68">
        <f t="shared" si="2"/>
        <v>0</v>
      </c>
      <c r="AE31" s="68">
        <f t="shared" ref="AE31" si="3">F31+H31+J31</f>
        <v>0</v>
      </c>
      <c r="AF31" s="72" t="e">
        <f t="shared" si="1"/>
        <v>#DIV/0!</v>
      </c>
    </row>
    <row r="32" spans="1:32" x14ac:dyDescent="0.3">
      <c r="A32" s="18"/>
      <c r="B32" s="19"/>
      <c r="C32" s="22"/>
      <c r="D32" s="15"/>
      <c r="E32" s="15"/>
      <c r="F32" s="39"/>
      <c r="G32" s="32"/>
      <c r="H32" s="32"/>
      <c r="I32" s="32"/>
      <c r="J32" s="15"/>
      <c r="K32" s="23"/>
      <c r="L32" s="15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15"/>
      <c r="AE32" s="15"/>
      <c r="AF32" s="25"/>
    </row>
    <row r="33" spans="1:32" s="11" customFormat="1" x14ac:dyDescent="0.3">
      <c r="A33" s="281"/>
      <c r="B33" s="281" t="s">
        <v>50</v>
      </c>
      <c r="C33" s="22">
        <f t="shared" ref="C33:AC33" si="4">SUM(C9:C31)</f>
        <v>106916277</v>
      </c>
      <c r="D33" s="22">
        <f t="shared" si="4"/>
        <v>103565340</v>
      </c>
      <c r="E33" s="22">
        <f t="shared" si="4"/>
        <v>55000</v>
      </c>
      <c r="F33" s="22">
        <f t="shared" si="4"/>
        <v>10366766.390000001</v>
      </c>
      <c r="G33" s="22">
        <f t="shared" si="4"/>
        <v>58850</v>
      </c>
      <c r="H33" s="22">
        <f t="shared" si="4"/>
        <v>3692300.61</v>
      </c>
      <c r="I33" s="22">
        <f t="shared" si="4"/>
        <v>0</v>
      </c>
      <c r="J33" s="22">
        <f t="shared" si="4"/>
        <v>8965802.3499999996</v>
      </c>
      <c r="K33" s="22">
        <f t="shared" si="4"/>
        <v>0</v>
      </c>
      <c r="L33" s="22">
        <f t="shared" si="4"/>
        <v>20999765</v>
      </c>
      <c r="M33" s="22">
        <f t="shared" si="4"/>
        <v>0</v>
      </c>
      <c r="N33" s="22">
        <f t="shared" si="4"/>
        <v>8688782</v>
      </c>
      <c r="O33" s="22">
        <f t="shared" si="4"/>
        <v>330630</v>
      </c>
      <c r="P33" s="22">
        <f t="shared" si="4"/>
        <v>0</v>
      </c>
      <c r="Q33" s="22">
        <f t="shared" si="4"/>
        <v>0</v>
      </c>
      <c r="R33" s="22">
        <f t="shared" si="4"/>
        <v>0</v>
      </c>
      <c r="S33" s="22">
        <f t="shared" si="4"/>
        <v>0</v>
      </c>
      <c r="T33" s="22">
        <f t="shared" si="4"/>
        <v>0</v>
      </c>
      <c r="U33" s="22">
        <f t="shared" si="4"/>
        <v>0</v>
      </c>
      <c r="V33" s="22">
        <f t="shared" si="4"/>
        <v>0</v>
      </c>
      <c r="W33" s="22">
        <f t="shared" si="4"/>
        <v>0</v>
      </c>
      <c r="X33" s="22">
        <f t="shared" si="4"/>
        <v>0</v>
      </c>
      <c r="Y33" s="22">
        <f t="shared" si="4"/>
        <v>0</v>
      </c>
      <c r="Z33" s="22">
        <f t="shared" si="4"/>
        <v>0</v>
      </c>
      <c r="AA33" s="22">
        <f t="shared" si="4"/>
        <v>0</v>
      </c>
      <c r="AB33" s="22">
        <f t="shared" si="4"/>
        <v>0</v>
      </c>
      <c r="AC33" s="22">
        <f t="shared" si="4"/>
        <v>0</v>
      </c>
      <c r="AD33" s="22">
        <f>SUM(AD9:AD30)</f>
        <v>53102896.349999994</v>
      </c>
      <c r="AE33" s="22">
        <f>SUM(AE9:AE30)</f>
        <v>44024634.349999994</v>
      </c>
      <c r="AF33" s="26">
        <f>AE33/AD33</f>
        <v>0.82904393876813465</v>
      </c>
    </row>
    <row r="34" spans="1:32" s="11" customFormat="1" x14ac:dyDescent="0.3">
      <c r="A34" s="282"/>
      <c r="B34" s="282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8"/>
    </row>
    <row r="35" spans="1:32" x14ac:dyDescent="0.3">
      <c r="A35" s="12"/>
      <c r="B35" s="9" t="s">
        <v>68</v>
      </c>
      <c r="C35" s="9"/>
      <c r="D35" s="77">
        <f>D33</f>
        <v>103565340</v>
      </c>
      <c r="E35" s="14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9"/>
      <c r="AE35" s="9"/>
    </row>
    <row r="36" spans="1:32" ht="19.5" thickBot="1" x14ac:dyDescent="0.35">
      <c r="B36" s="11" t="s">
        <v>219</v>
      </c>
      <c r="C36" s="9"/>
      <c r="D36" s="79">
        <f>SUM(D35*0.3)</f>
        <v>31069602</v>
      </c>
      <c r="E36" s="75"/>
      <c r="AD36" s="11"/>
      <c r="AE36" s="9"/>
    </row>
    <row r="37" spans="1:32" ht="19.5" thickTop="1" x14ac:dyDescent="0.3">
      <c r="C37" s="9"/>
      <c r="D37" s="9"/>
      <c r="E37" s="76"/>
      <c r="AD37" s="9"/>
      <c r="AE37" s="9"/>
      <c r="AF37" s="41"/>
    </row>
    <row r="38" spans="1:32" x14ac:dyDescent="0.3">
      <c r="B38" s="9" t="s">
        <v>296</v>
      </c>
      <c r="C38" s="9"/>
      <c r="D38" s="75">
        <f>SUM(AE33)</f>
        <v>44024634.349999994</v>
      </c>
      <c r="E38" s="41"/>
    </row>
    <row r="39" spans="1:32" x14ac:dyDescent="0.3">
      <c r="B39" s="11" t="s">
        <v>65</v>
      </c>
      <c r="D39" s="78">
        <f>SUM(D38/D35)</f>
        <v>0.42509042455709595</v>
      </c>
    </row>
    <row r="41" spans="1:32" x14ac:dyDescent="0.3">
      <c r="B41" s="9" t="s">
        <v>69</v>
      </c>
      <c r="C41" s="9"/>
      <c r="D41" s="76">
        <f>D38-D36</f>
        <v>12955032.349999994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2"/>
  <sheetViews>
    <sheetView topLeftCell="A46" zoomScale="60" zoomScaleNormal="60" workbookViewId="0">
      <selection activeCell="L33" sqref="L33"/>
    </sheetView>
  </sheetViews>
  <sheetFormatPr defaultColWidth="9.125" defaultRowHeight="21" x14ac:dyDescent="0.35"/>
  <cols>
    <col min="1" max="1" width="6.875" style="139" bestFit="1" customWidth="1"/>
    <col min="2" max="2" width="43.5" style="2" customWidth="1"/>
    <col min="3" max="3" width="14.375" style="140" customWidth="1"/>
    <col min="4" max="4" width="13.875" style="140" customWidth="1"/>
    <col min="5" max="5" width="10.25" style="2" customWidth="1"/>
    <col min="6" max="6" width="23.625" style="2" customWidth="1"/>
    <col min="7" max="7" width="14.375" style="140" customWidth="1"/>
    <col min="8" max="8" width="20" style="141" customWidth="1"/>
    <col min="9" max="9" width="18.625" style="142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1" spans="1:14" x14ac:dyDescent="0.35">
      <c r="A1" s="421" t="s">
        <v>274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</row>
    <row r="2" spans="1:14" x14ac:dyDescent="0.35">
      <c r="A2" s="421" t="s">
        <v>77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N2" s="288" t="s">
        <v>87</v>
      </c>
    </row>
    <row r="3" spans="1:14" x14ac:dyDescent="0.35">
      <c r="A3" s="421" t="s">
        <v>273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</row>
    <row r="4" spans="1:14" x14ac:dyDescent="0.35">
      <c r="A4" s="99"/>
      <c r="B4" s="288"/>
      <c r="C4" s="288"/>
      <c r="D4" s="288"/>
      <c r="E4" s="288"/>
      <c r="F4" s="288"/>
      <c r="G4" s="288"/>
      <c r="H4" s="288"/>
      <c r="I4" s="288"/>
      <c r="J4" s="288"/>
    </row>
    <row r="5" spans="1:14" ht="42" x14ac:dyDescent="0.35">
      <c r="A5" s="422" t="s">
        <v>1</v>
      </c>
      <c r="B5" s="400" t="s">
        <v>89</v>
      </c>
      <c r="C5" s="100" t="s">
        <v>90</v>
      </c>
      <c r="D5" s="101" t="s">
        <v>91</v>
      </c>
      <c r="E5" s="400" t="s">
        <v>4</v>
      </c>
      <c r="F5" s="400" t="s">
        <v>5</v>
      </c>
      <c r="G5" s="400"/>
      <c r="H5" s="423" t="s">
        <v>92</v>
      </c>
      <c r="I5" s="423"/>
      <c r="J5" s="399" t="s">
        <v>93</v>
      </c>
      <c r="K5" s="399" t="s">
        <v>94</v>
      </c>
      <c r="L5" s="396" t="s">
        <v>64</v>
      </c>
      <c r="M5" s="397" t="s">
        <v>22</v>
      </c>
      <c r="N5" s="398"/>
    </row>
    <row r="6" spans="1:14" ht="63" x14ac:dyDescent="0.35">
      <c r="A6" s="432"/>
      <c r="B6" s="400"/>
      <c r="C6" s="102" t="s">
        <v>95</v>
      </c>
      <c r="D6" s="103" t="s">
        <v>85</v>
      </c>
      <c r="E6" s="400"/>
      <c r="F6" s="287" t="s">
        <v>9</v>
      </c>
      <c r="G6" s="100" t="s">
        <v>96</v>
      </c>
      <c r="H6" s="289" t="s">
        <v>10</v>
      </c>
      <c r="I6" s="106" t="s">
        <v>97</v>
      </c>
      <c r="J6" s="433"/>
      <c r="K6" s="400"/>
      <c r="L6" s="396"/>
      <c r="M6" s="286" t="s">
        <v>23</v>
      </c>
      <c r="N6" s="50" t="s">
        <v>24</v>
      </c>
    </row>
    <row r="7" spans="1:14" ht="21" customHeight="1" x14ac:dyDescent="0.35">
      <c r="A7" s="438">
        <v>1</v>
      </c>
      <c r="B7" s="107" t="s">
        <v>227</v>
      </c>
      <c r="C7" s="458">
        <v>467200</v>
      </c>
      <c r="D7" s="407">
        <v>472399</v>
      </c>
      <c r="E7" s="410" t="s">
        <v>99</v>
      </c>
      <c r="F7" s="433" t="s">
        <v>186</v>
      </c>
      <c r="G7" s="393">
        <v>465107</v>
      </c>
      <c r="H7" s="390" t="s">
        <v>186</v>
      </c>
      <c r="I7" s="393">
        <v>465107</v>
      </c>
      <c r="J7" s="290"/>
      <c r="K7" s="290"/>
      <c r="L7" s="243"/>
      <c r="M7" s="246"/>
      <c r="N7" s="385"/>
    </row>
    <row r="8" spans="1:14" ht="21" customHeight="1" x14ac:dyDescent="0.35">
      <c r="A8" s="435"/>
      <c r="B8" s="94" t="s">
        <v>175</v>
      </c>
      <c r="C8" s="459"/>
      <c r="D8" s="408"/>
      <c r="E8" s="411"/>
      <c r="F8" s="475"/>
      <c r="G8" s="394"/>
      <c r="H8" s="391"/>
      <c r="I8" s="394"/>
      <c r="J8" s="285" t="s">
        <v>139</v>
      </c>
      <c r="K8" s="230" t="s">
        <v>277</v>
      </c>
      <c r="L8" s="383" t="s">
        <v>213</v>
      </c>
      <c r="M8" s="449" t="s">
        <v>168</v>
      </c>
      <c r="N8" s="386"/>
    </row>
    <row r="9" spans="1:14" ht="21.75" customHeight="1" x14ac:dyDescent="0.35">
      <c r="A9" s="435"/>
      <c r="B9" s="94" t="s">
        <v>278</v>
      </c>
      <c r="C9" s="459"/>
      <c r="D9" s="408"/>
      <c r="E9" s="411"/>
      <c r="F9" s="475"/>
      <c r="G9" s="394"/>
      <c r="H9" s="391"/>
      <c r="I9" s="394"/>
      <c r="J9" s="285" t="s">
        <v>105</v>
      </c>
      <c r="K9" s="94" t="s">
        <v>279</v>
      </c>
      <c r="L9" s="383"/>
      <c r="M9" s="449"/>
      <c r="N9" s="386"/>
    </row>
    <row r="10" spans="1:14" ht="21" customHeight="1" x14ac:dyDescent="0.35">
      <c r="A10" s="435"/>
      <c r="B10" s="94"/>
      <c r="C10" s="459"/>
      <c r="D10" s="408"/>
      <c r="E10" s="411"/>
      <c r="F10" s="485"/>
      <c r="G10" s="395"/>
      <c r="H10" s="392"/>
      <c r="I10" s="395"/>
      <c r="J10" s="285"/>
      <c r="K10" s="94"/>
      <c r="L10" s="277"/>
      <c r="M10" s="279"/>
      <c r="N10" s="162"/>
    </row>
    <row r="11" spans="1:14" ht="21" customHeight="1" x14ac:dyDescent="0.35">
      <c r="A11" s="438">
        <v>2</v>
      </c>
      <c r="B11" s="107" t="s">
        <v>280</v>
      </c>
      <c r="C11" s="450">
        <v>280000</v>
      </c>
      <c r="D11" s="407">
        <v>298742</v>
      </c>
      <c r="E11" s="410" t="s">
        <v>99</v>
      </c>
      <c r="F11" s="390" t="s">
        <v>260</v>
      </c>
      <c r="G11" s="393">
        <v>294270</v>
      </c>
      <c r="H11" s="486" t="s">
        <v>260</v>
      </c>
      <c r="I11" s="393">
        <v>294270</v>
      </c>
      <c r="J11" s="290"/>
      <c r="K11" s="290"/>
      <c r="L11" s="239"/>
      <c r="M11" s="239"/>
      <c r="N11" s="239"/>
    </row>
    <row r="12" spans="1:14" ht="21.75" customHeight="1" x14ac:dyDescent="0.35">
      <c r="A12" s="435"/>
      <c r="B12" s="94" t="s">
        <v>281</v>
      </c>
      <c r="C12" s="451"/>
      <c r="D12" s="408"/>
      <c r="E12" s="411"/>
      <c r="F12" s="391"/>
      <c r="G12" s="394"/>
      <c r="H12" s="487"/>
      <c r="I12" s="394"/>
      <c r="J12" s="285" t="s">
        <v>139</v>
      </c>
      <c r="K12" s="230" t="s">
        <v>282</v>
      </c>
      <c r="L12" s="437" t="s">
        <v>214</v>
      </c>
      <c r="M12" s="449" t="s">
        <v>168</v>
      </c>
      <c r="N12" s="238"/>
    </row>
    <row r="13" spans="1:14" x14ac:dyDescent="0.35">
      <c r="A13" s="435"/>
      <c r="B13" s="94" t="s">
        <v>283</v>
      </c>
      <c r="C13" s="451"/>
      <c r="D13" s="408"/>
      <c r="E13" s="411"/>
      <c r="F13" s="391"/>
      <c r="G13" s="394"/>
      <c r="H13" s="487"/>
      <c r="I13" s="394"/>
      <c r="J13" s="285" t="s">
        <v>105</v>
      </c>
      <c r="K13" s="94" t="s">
        <v>284</v>
      </c>
      <c r="L13" s="437"/>
      <c r="M13" s="449"/>
      <c r="N13" s="239"/>
    </row>
    <row r="14" spans="1:14" ht="21" customHeight="1" x14ac:dyDescent="0.35">
      <c r="A14" s="439"/>
      <c r="B14" s="275"/>
      <c r="C14" s="452"/>
      <c r="D14" s="409"/>
      <c r="E14" s="412"/>
      <c r="F14" s="392"/>
      <c r="G14" s="395"/>
      <c r="H14" s="488"/>
      <c r="I14" s="395"/>
      <c r="J14" s="276"/>
      <c r="K14" s="276"/>
      <c r="L14" s="277"/>
      <c r="M14" s="280"/>
      <c r="N14" s="240"/>
    </row>
    <row r="15" spans="1:14" ht="21" customHeight="1" x14ac:dyDescent="0.35">
      <c r="A15" s="401">
        <v>3</v>
      </c>
      <c r="B15" s="231" t="s">
        <v>285</v>
      </c>
      <c r="C15" s="450">
        <v>309000</v>
      </c>
      <c r="D15" s="407">
        <v>330630</v>
      </c>
      <c r="E15" s="428" t="s">
        <v>99</v>
      </c>
      <c r="F15" s="433" t="s">
        <v>286</v>
      </c>
      <c r="G15" s="393">
        <v>330630</v>
      </c>
      <c r="H15" s="433" t="s">
        <v>286</v>
      </c>
      <c r="I15" s="393">
        <v>330630</v>
      </c>
      <c r="J15" s="232"/>
      <c r="K15" s="232"/>
      <c r="L15" s="382" t="s">
        <v>170</v>
      </c>
      <c r="M15" s="300"/>
      <c r="N15" s="239"/>
    </row>
    <row r="16" spans="1:14" ht="21" customHeight="1" x14ac:dyDescent="0.35">
      <c r="A16" s="402"/>
      <c r="B16" s="231" t="s">
        <v>287</v>
      </c>
      <c r="C16" s="451"/>
      <c r="D16" s="408"/>
      <c r="E16" s="429"/>
      <c r="F16" s="475"/>
      <c r="G16" s="394"/>
      <c r="H16" s="475"/>
      <c r="I16" s="394"/>
      <c r="J16" s="285" t="s">
        <v>139</v>
      </c>
      <c r="K16" s="230" t="s">
        <v>288</v>
      </c>
      <c r="L16" s="383"/>
      <c r="M16" s="300"/>
      <c r="N16" s="449" t="s">
        <v>168</v>
      </c>
    </row>
    <row r="17" spans="1:14" ht="21" customHeight="1" x14ac:dyDescent="0.35">
      <c r="A17" s="402"/>
      <c r="B17" s="231" t="s">
        <v>289</v>
      </c>
      <c r="C17" s="451"/>
      <c r="D17" s="408"/>
      <c r="E17" s="429"/>
      <c r="F17" s="475"/>
      <c r="G17" s="394"/>
      <c r="H17" s="475"/>
      <c r="I17" s="394"/>
      <c r="J17" s="285" t="s">
        <v>105</v>
      </c>
      <c r="K17" s="94" t="s">
        <v>290</v>
      </c>
      <c r="L17" s="383"/>
      <c r="M17" s="300"/>
      <c r="N17" s="449"/>
    </row>
    <row r="18" spans="1:14" ht="21" customHeight="1" x14ac:dyDescent="0.35">
      <c r="A18" s="403"/>
      <c r="B18" s="231"/>
      <c r="C18" s="452"/>
      <c r="D18" s="409"/>
      <c r="E18" s="430"/>
      <c r="F18" s="485"/>
      <c r="G18" s="395"/>
      <c r="H18" s="485"/>
      <c r="I18" s="395"/>
      <c r="J18" s="232"/>
      <c r="K18" s="232"/>
      <c r="L18" s="384"/>
      <c r="M18" s="280"/>
      <c r="N18" s="240"/>
    </row>
    <row r="19" spans="1:14" ht="21" customHeight="1" x14ac:dyDescent="0.35">
      <c r="A19" s="438">
        <v>4</v>
      </c>
      <c r="B19" s="107" t="s">
        <v>227</v>
      </c>
      <c r="C19" s="454">
        <v>467200</v>
      </c>
      <c r="D19" s="457">
        <v>494083</v>
      </c>
      <c r="E19" s="428" t="s">
        <v>99</v>
      </c>
      <c r="F19" s="390" t="s">
        <v>291</v>
      </c>
      <c r="G19" s="463">
        <v>486532</v>
      </c>
      <c r="H19" s="390" t="s">
        <v>291</v>
      </c>
      <c r="I19" s="443">
        <v>486532</v>
      </c>
      <c r="J19" s="235"/>
      <c r="K19" s="235"/>
      <c r="L19" s="244"/>
      <c r="M19" s="278"/>
      <c r="N19" s="239"/>
    </row>
    <row r="20" spans="1:14" x14ac:dyDescent="0.35">
      <c r="A20" s="435"/>
      <c r="B20" s="94" t="s">
        <v>175</v>
      </c>
      <c r="C20" s="455"/>
      <c r="D20" s="402"/>
      <c r="E20" s="429"/>
      <c r="F20" s="391"/>
      <c r="G20" s="464"/>
      <c r="H20" s="391"/>
      <c r="I20" s="444"/>
      <c r="J20" s="285" t="s">
        <v>139</v>
      </c>
      <c r="K20" s="230" t="s">
        <v>292</v>
      </c>
      <c r="L20" s="437" t="s">
        <v>213</v>
      </c>
      <c r="M20" s="449" t="s">
        <v>168</v>
      </c>
      <c r="N20" s="239"/>
    </row>
    <row r="21" spans="1:14" x14ac:dyDescent="0.35">
      <c r="A21" s="435"/>
      <c r="B21" s="94" t="s">
        <v>293</v>
      </c>
      <c r="C21" s="455"/>
      <c r="D21" s="402"/>
      <c r="E21" s="429"/>
      <c r="F21" s="391"/>
      <c r="G21" s="464"/>
      <c r="H21" s="391"/>
      <c r="I21" s="444"/>
      <c r="J21" s="285" t="s">
        <v>105</v>
      </c>
      <c r="K21" s="94" t="s">
        <v>290</v>
      </c>
      <c r="L21" s="437"/>
      <c r="M21" s="449"/>
      <c r="N21" s="239"/>
    </row>
    <row r="22" spans="1:14" x14ac:dyDescent="0.35">
      <c r="A22" s="439"/>
      <c r="B22" s="275"/>
      <c r="C22" s="456"/>
      <c r="D22" s="403"/>
      <c r="E22" s="430"/>
      <c r="F22" s="392"/>
      <c r="G22" s="465"/>
      <c r="H22" s="392"/>
      <c r="I22" s="445"/>
      <c r="J22" s="276"/>
      <c r="K22" s="276"/>
      <c r="L22" s="162"/>
      <c r="M22" s="162"/>
      <c r="N22" s="162"/>
    </row>
    <row r="23" spans="1:14" x14ac:dyDescent="0.35">
      <c r="A23" s="129"/>
      <c r="B23" s="388" t="s">
        <v>253</v>
      </c>
      <c r="C23" s="388"/>
      <c r="D23" s="388"/>
      <c r="E23" s="388"/>
      <c r="F23" s="388"/>
      <c r="G23" s="388"/>
      <c r="H23" s="431"/>
      <c r="I23" s="130">
        <f>SUM(I7:I22)</f>
        <v>1576539</v>
      </c>
      <c r="J23" s="131"/>
      <c r="K23" s="132"/>
      <c r="L23" s="163"/>
      <c r="M23" s="163"/>
      <c r="N23" s="163"/>
    </row>
    <row r="27" spans="1:14" x14ac:dyDescent="0.35">
      <c r="A27" s="421" t="s">
        <v>275</v>
      </c>
      <c r="B27" s="421"/>
      <c r="C27" s="421"/>
      <c r="D27" s="421"/>
      <c r="E27" s="421"/>
      <c r="F27" s="421"/>
      <c r="G27" s="421"/>
      <c r="H27" s="421"/>
      <c r="I27" s="421"/>
      <c r="J27" s="421"/>
      <c r="K27" s="421"/>
    </row>
    <row r="28" spans="1:14" x14ac:dyDescent="0.35">
      <c r="A28" s="421" t="s">
        <v>77</v>
      </c>
      <c r="B28" s="421"/>
      <c r="C28" s="421"/>
      <c r="D28" s="421"/>
      <c r="E28" s="421"/>
      <c r="F28" s="421"/>
      <c r="G28" s="421"/>
      <c r="H28" s="421"/>
      <c r="I28" s="421"/>
      <c r="J28" s="421"/>
      <c r="K28" s="421"/>
      <c r="N28" s="288" t="s">
        <v>87</v>
      </c>
    </row>
    <row r="29" spans="1:14" x14ac:dyDescent="0.35">
      <c r="A29" s="421" t="s">
        <v>273</v>
      </c>
      <c r="B29" s="421"/>
      <c r="C29" s="421"/>
      <c r="D29" s="421"/>
      <c r="E29" s="421"/>
      <c r="F29" s="421"/>
      <c r="G29" s="421"/>
      <c r="H29" s="421"/>
      <c r="I29" s="421"/>
      <c r="J29" s="421"/>
      <c r="K29" s="421"/>
    </row>
    <row r="30" spans="1:14" x14ac:dyDescent="0.35">
      <c r="A30" s="99"/>
      <c r="B30" s="288"/>
      <c r="C30" s="288"/>
      <c r="D30" s="288"/>
      <c r="E30" s="288"/>
      <c r="F30" s="288"/>
      <c r="G30" s="288"/>
      <c r="H30" s="288"/>
      <c r="I30" s="288"/>
      <c r="J30" s="288"/>
    </row>
    <row r="31" spans="1:14" ht="42" x14ac:dyDescent="0.35">
      <c r="A31" s="422" t="s">
        <v>1</v>
      </c>
      <c r="B31" s="400" t="s">
        <v>89</v>
      </c>
      <c r="C31" s="100" t="s">
        <v>90</v>
      </c>
      <c r="D31" s="101" t="s">
        <v>91</v>
      </c>
      <c r="E31" s="400" t="s">
        <v>4</v>
      </c>
      <c r="F31" s="400" t="s">
        <v>5</v>
      </c>
      <c r="G31" s="400"/>
      <c r="H31" s="423" t="s">
        <v>92</v>
      </c>
      <c r="I31" s="423"/>
      <c r="J31" s="399" t="s">
        <v>93</v>
      </c>
      <c r="K31" s="399" t="s">
        <v>94</v>
      </c>
      <c r="L31" s="396" t="s">
        <v>64</v>
      </c>
      <c r="M31" s="397" t="s">
        <v>22</v>
      </c>
      <c r="N31" s="398"/>
    </row>
    <row r="32" spans="1:14" ht="63" x14ac:dyDescent="0.35">
      <c r="A32" s="432"/>
      <c r="B32" s="400"/>
      <c r="C32" s="102" t="s">
        <v>95</v>
      </c>
      <c r="D32" s="103" t="s">
        <v>85</v>
      </c>
      <c r="E32" s="400"/>
      <c r="F32" s="287" t="s">
        <v>9</v>
      </c>
      <c r="G32" s="100" t="s">
        <v>96</v>
      </c>
      <c r="H32" s="289" t="s">
        <v>10</v>
      </c>
      <c r="I32" s="106" t="s">
        <v>97</v>
      </c>
      <c r="J32" s="433"/>
      <c r="K32" s="400"/>
      <c r="L32" s="396"/>
      <c r="M32" s="286" t="s">
        <v>23</v>
      </c>
      <c r="N32" s="50" t="s">
        <v>24</v>
      </c>
    </row>
    <row r="33" spans="1:14" ht="21.75" customHeight="1" x14ac:dyDescent="0.35">
      <c r="A33" s="438">
        <v>1</v>
      </c>
      <c r="B33" s="107" t="s">
        <v>227</v>
      </c>
      <c r="C33" s="458">
        <v>3500000</v>
      </c>
      <c r="D33" s="407">
        <v>3433221</v>
      </c>
      <c r="E33" s="410" t="s">
        <v>161</v>
      </c>
      <c r="F33" s="295" t="s">
        <v>162</v>
      </c>
      <c r="G33" s="294">
        <v>3364340</v>
      </c>
      <c r="H33" s="413" t="s">
        <v>162</v>
      </c>
      <c r="I33" s="453">
        <v>3362843</v>
      </c>
      <c r="J33" s="295"/>
      <c r="K33" s="295"/>
      <c r="L33" s="243"/>
      <c r="M33" s="246"/>
      <c r="N33" s="385"/>
    </row>
    <row r="34" spans="1:14" ht="21" customHeight="1" x14ac:dyDescent="0.35">
      <c r="A34" s="435"/>
      <c r="B34" s="94" t="s">
        <v>175</v>
      </c>
      <c r="C34" s="459"/>
      <c r="D34" s="408"/>
      <c r="E34" s="411"/>
      <c r="F34" s="292" t="s">
        <v>194</v>
      </c>
      <c r="G34" s="96">
        <v>3433000</v>
      </c>
      <c r="H34" s="414"/>
      <c r="I34" s="417"/>
      <c r="J34" s="292" t="s">
        <v>101</v>
      </c>
      <c r="K34" s="230" t="s">
        <v>297</v>
      </c>
      <c r="L34" s="244"/>
      <c r="M34" s="247"/>
      <c r="N34" s="386"/>
    </row>
    <row r="35" spans="1:14" ht="21" customHeight="1" x14ac:dyDescent="0.35">
      <c r="A35" s="435"/>
      <c r="B35" s="94" t="s">
        <v>298</v>
      </c>
      <c r="C35" s="459"/>
      <c r="D35" s="408"/>
      <c r="E35" s="411"/>
      <c r="F35" s="292" t="s">
        <v>232</v>
      </c>
      <c r="G35" s="96">
        <v>3433000</v>
      </c>
      <c r="H35" s="414"/>
      <c r="I35" s="417"/>
      <c r="J35" s="292" t="s">
        <v>105</v>
      </c>
      <c r="K35" s="94" t="s">
        <v>299</v>
      </c>
      <c r="L35" s="437" t="s">
        <v>213</v>
      </c>
      <c r="M35" s="449" t="s">
        <v>168</v>
      </c>
      <c r="N35" s="386"/>
    </row>
    <row r="36" spans="1:14" x14ac:dyDescent="0.35">
      <c r="A36" s="435"/>
      <c r="B36" s="94"/>
      <c r="C36" s="459"/>
      <c r="D36" s="408"/>
      <c r="E36" s="411"/>
      <c r="F36" s="292" t="s">
        <v>186</v>
      </c>
      <c r="G36" s="96">
        <v>3433000</v>
      </c>
      <c r="H36" s="414"/>
      <c r="I36" s="417"/>
      <c r="J36" s="292"/>
      <c r="K36" s="94"/>
      <c r="L36" s="437"/>
      <c r="M36" s="380"/>
      <c r="N36" s="238"/>
    </row>
    <row r="37" spans="1:14" x14ac:dyDescent="0.35">
      <c r="A37" s="439"/>
      <c r="B37" s="115"/>
      <c r="C37" s="406"/>
      <c r="D37" s="409"/>
      <c r="E37" s="412"/>
      <c r="F37" s="293" t="s">
        <v>228</v>
      </c>
      <c r="G37" s="117">
        <v>3433000</v>
      </c>
      <c r="H37" s="415"/>
      <c r="I37" s="418"/>
      <c r="J37" s="301"/>
      <c r="K37" s="301"/>
      <c r="L37" s="239"/>
      <c r="M37" s="239"/>
      <c r="N37" s="239"/>
    </row>
    <row r="38" spans="1:14" x14ac:dyDescent="0.35">
      <c r="A38" s="438">
        <v>2</v>
      </c>
      <c r="B38" s="107" t="s">
        <v>227</v>
      </c>
      <c r="C38" s="450">
        <v>4672000</v>
      </c>
      <c r="D38" s="407">
        <v>4094989</v>
      </c>
      <c r="E38" s="410" t="s">
        <v>161</v>
      </c>
      <c r="F38" s="295" t="s">
        <v>194</v>
      </c>
      <c r="G38" s="294">
        <v>4084000</v>
      </c>
      <c r="H38" s="413" t="s">
        <v>194</v>
      </c>
      <c r="I38" s="453">
        <v>4080030</v>
      </c>
      <c r="J38" s="295"/>
      <c r="K38" s="295"/>
      <c r="L38" s="241"/>
      <c r="M38" s="242"/>
      <c r="N38" s="242"/>
    </row>
    <row r="39" spans="1:14" ht="21" customHeight="1" x14ac:dyDescent="0.35">
      <c r="A39" s="435"/>
      <c r="B39" s="94" t="s">
        <v>175</v>
      </c>
      <c r="C39" s="451"/>
      <c r="D39" s="408"/>
      <c r="E39" s="411"/>
      <c r="F39" s="292" t="s">
        <v>164</v>
      </c>
      <c r="G39" s="96">
        <v>4094000</v>
      </c>
      <c r="H39" s="414"/>
      <c r="I39" s="417"/>
      <c r="J39" s="292" t="s">
        <v>101</v>
      </c>
      <c r="K39" s="230" t="s">
        <v>300</v>
      </c>
      <c r="L39" s="437" t="s">
        <v>213</v>
      </c>
      <c r="M39" s="449" t="s">
        <v>168</v>
      </c>
      <c r="N39" s="239"/>
    </row>
    <row r="40" spans="1:14" x14ac:dyDescent="0.35">
      <c r="A40" s="435"/>
      <c r="B40" s="94" t="s">
        <v>301</v>
      </c>
      <c r="C40" s="451"/>
      <c r="D40" s="408"/>
      <c r="E40" s="411"/>
      <c r="F40" s="292" t="s">
        <v>228</v>
      </c>
      <c r="G40" s="96">
        <v>4094500</v>
      </c>
      <c r="H40" s="414"/>
      <c r="I40" s="417"/>
      <c r="J40" s="292" t="s">
        <v>105</v>
      </c>
      <c r="K40" s="94" t="s">
        <v>302</v>
      </c>
      <c r="L40" s="437"/>
      <c r="M40" s="380"/>
      <c r="N40" s="239"/>
    </row>
    <row r="41" spans="1:14" x14ac:dyDescent="0.35">
      <c r="A41" s="439"/>
      <c r="B41" s="275"/>
      <c r="C41" s="452"/>
      <c r="D41" s="409"/>
      <c r="E41" s="412"/>
      <c r="F41" s="293" t="s">
        <v>232</v>
      </c>
      <c r="G41" s="117">
        <v>4094900</v>
      </c>
      <c r="H41" s="415"/>
      <c r="I41" s="418"/>
      <c r="J41" s="276"/>
      <c r="K41" s="276"/>
      <c r="L41" s="240"/>
      <c r="M41" s="240"/>
      <c r="N41" s="240"/>
    </row>
    <row r="42" spans="1:14" x14ac:dyDescent="0.35">
      <c r="A42" s="129"/>
      <c r="B42" s="388" t="s">
        <v>276</v>
      </c>
      <c r="C42" s="388"/>
      <c r="D42" s="388"/>
      <c r="E42" s="388"/>
      <c r="F42" s="388"/>
      <c r="G42" s="388"/>
      <c r="H42" s="431"/>
      <c r="I42" s="296">
        <f>SUM(I33:I41)</f>
        <v>7442873</v>
      </c>
      <c r="J42" s="297"/>
      <c r="K42" s="298"/>
      <c r="L42" s="299"/>
      <c r="M42" s="299"/>
      <c r="N42" s="299"/>
    </row>
  </sheetData>
  <mergeCells count="84">
    <mergeCell ref="A1:K1"/>
    <mergeCell ref="A2:K2"/>
    <mergeCell ref="A3:K3"/>
    <mergeCell ref="A5:A6"/>
    <mergeCell ref="B5:B6"/>
    <mergeCell ref="E5:E6"/>
    <mergeCell ref="F5:G5"/>
    <mergeCell ref="H5:I5"/>
    <mergeCell ref="J5:J6"/>
    <mergeCell ref="K5:K6"/>
    <mergeCell ref="L5:L6"/>
    <mergeCell ref="M5:N5"/>
    <mergeCell ref="A7:A10"/>
    <mergeCell ref="C7:C10"/>
    <mergeCell ref="D7:D10"/>
    <mergeCell ref="E7:E10"/>
    <mergeCell ref="H7:H10"/>
    <mergeCell ref="I7:I10"/>
    <mergeCell ref="N7:N9"/>
    <mergeCell ref="L8:L9"/>
    <mergeCell ref="M8:M9"/>
    <mergeCell ref="G7:G10"/>
    <mergeCell ref="F7:F10"/>
    <mergeCell ref="I11:I14"/>
    <mergeCell ref="L12:L13"/>
    <mergeCell ref="M12:M13"/>
    <mergeCell ref="A19:A22"/>
    <mergeCell ref="C19:C22"/>
    <mergeCell ref="D19:D22"/>
    <mergeCell ref="E19:E22"/>
    <mergeCell ref="H19:H22"/>
    <mergeCell ref="F11:F14"/>
    <mergeCell ref="G11:G14"/>
    <mergeCell ref="L15:L18"/>
    <mergeCell ref="A11:A14"/>
    <mergeCell ref="C11:C14"/>
    <mergeCell ref="D11:D14"/>
    <mergeCell ref="E11:E14"/>
    <mergeCell ref="H11:H14"/>
    <mergeCell ref="L31:L32"/>
    <mergeCell ref="M31:N31"/>
    <mergeCell ref="A33:A37"/>
    <mergeCell ref="C33:C37"/>
    <mergeCell ref="D33:D37"/>
    <mergeCell ref="E33:E37"/>
    <mergeCell ref="H33:H37"/>
    <mergeCell ref="I33:I37"/>
    <mergeCell ref="N33:N35"/>
    <mergeCell ref="A31:A32"/>
    <mergeCell ref="B31:B32"/>
    <mergeCell ref="E31:E32"/>
    <mergeCell ref="F31:G31"/>
    <mergeCell ref="H31:I31"/>
    <mergeCell ref="J31:J32"/>
    <mergeCell ref="L35:L36"/>
    <mergeCell ref="M35:M36"/>
    <mergeCell ref="A38:A41"/>
    <mergeCell ref="C38:C41"/>
    <mergeCell ref="D38:D41"/>
    <mergeCell ref="E38:E41"/>
    <mergeCell ref="H38:H41"/>
    <mergeCell ref="I38:I41"/>
    <mergeCell ref="L39:L40"/>
    <mergeCell ref="M39:M40"/>
    <mergeCell ref="B42:H42"/>
    <mergeCell ref="I15:I18"/>
    <mergeCell ref="H15:H18"/>
    <mergeCell ref="E15:E18"/>
    <mergeCell ref="D15:D18"/>
    <mergeCell ref="C15:C18"/>
    <mergeCell ref="A29:K29"/>
    <mergeCell ref="K31:K32"/>
    <mergeCell ref="I19:I22"/>
    <mergeCell ref="B23:H23"/>
    <mergeCell ref="G15:G18"/>
    <mergeCell ref="F15:F18"/>
    <mergeCell ref="N16:N17"/>
    <mergeCell ref="A27:K27"/>
    <mergeCell ref="A28:K28"/>
    <mergeCell ref="A15:A18"/>
    <mergeCell ref="G19:G22"/>
    <mergeCell ref="F19:F22"/>
    <mergeCell ref="L20:L21"/>
    <mergeCell ref="M20:M21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V192"/>
  <sheetViews>
    <sheetView view="pageBreakPreview" topLeftCell="F163" zoomScale="70" zoomScaleNormal="85" zoomScaleSheetLayoutView="70" workbookViewId="0">
      <selection activeCell="O185" sqref="O185"/>
    </sheetView>
  </sheetViews>
  <sheetFormatPr defaultColWidth="8.75" defaultRowHeight="18" x14ac:dyDescent="0.25"/>
  <cols>
    <col min="1" max="1" width="6.625" style="30" customWidth="1"/>
    <col min="2" max="2" width="42" style="30" customWidth="1"/>
    <col min="3" max="4" width="12.625" style="35" customWidth="1"/>
    <col min="5" max="5" width="12.625" style="30" customWidth="1"/>
    <col min="6" max="6" width="23" style="30" customWidth="1"/>
    <col min="7" max="7" width="13.375" style="35" bestFit="1" customWidth="1"/>
    <col min="8" max="8" width="20.25" style="30" customWidth="1"/>
    <col min="9" max="9" width="17.25" style="35" customWidth="1"/>
    <col min="10" max="10" width="18.5" style="36" customWidth="1"/>
    <col min="11" max="11" width="17.875" style="36" customWidth="1"/>
    <col min="12" max="12" width="21.625" style="30" customWidth="1"/>
    <col min="13" max="13" width="20.25" style="30" customWidth="1"/>
    <col min="14" max="15" width="9.75" style="30" customWidth="1"/>
    <col min="16" max="16" width="12.875" style="30" customWidth="1"/>
    <col min="17" max="17" width="13.125" style="30" customWidth="1"/>
    <col min="18" max="19" width="8.75" style="30"/>
    <col min="20" max="20" width="22.25" style="30" customWidth="1"/>
    <col min="21" max="21" width="12.5" style="30" customWidth="1"/>
    <col min="22" max="22" width="19.75" style="30" customWidth="1"/>
    <col min="23" max="16384" width="8.75" style="30"/>
  </cols>
  <sheetData>
    <row r="1" spans="1:17" s="29" customFormat="1" ht="18.75" x14ac:dyDescent="0.2">
      <c r="A1" s="508" t="s">
        <v>172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</row>
    <row r="2" spans="1:17" s="29" customFormat="1" ht="18.75" x14ac:dyDescent="0.2">
      <c r="A2" s="508" t="s">
        <v>77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</row>
    <row r="3" spans="1:17" s="29" customFormat="1" ht="18.75" x14ac:dyDescent="0.2">
      <c r="A3" s="508" t="s">
        <v>60</v>
      </c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08"/>
      <c r="P3" s="508"/>
      <c r="Q3" s="508"/>
    </row>
    <row r="6" spans="1:17" s="29" customFormat="1" ht="18.75" x14ac:dyDescent="0.2">
      <c r="A6" s="509" t="s">
        <v>1</v>
      </c>
      <c r="B6" s="509" t="s">
        <v>2</v>
      </c>
      <c r="C6" s="510" t="s">
        <v>20</v>
      </c>
      <c r="D6" s="510" t="s">
        <v>3</v>
      </c>
      <c r="E6" s="511" t="s">
        <v>4</v>
      </c>
      <c r="F6" s="512" t="s">
        <v>5</v>
      </c>
      <c r="G6" s="512"/>
      <c r="H6" s="513" t="s">
        <v>6</v>
      </c>
      <c r="I6" s="513"/>
      <c r="J6" s="513" t="s">
        <v>7</v>
      </c>
      <c r="K6" s="513" t="s">
        <v>8</v>
      </c>
      <c r="L6" s="513"/>
      <c r="M6" s="514" t="s">
        <v>21</v>
      </c>
      <c r="N6" s="515" t="s">
        <v>22</v>
      </c>
      <c r="O6" s="516"/>
      <c r="P6" s="507" t="s">
        <v>57</v>
      </c>
      <c r="Q6" s="507" t="s">
        <v>63</v>
      </c>
    </row>
    <row r="7" spans="1:17" s="29" customFormat="1" ht="37.5" x14ac:dyDescent="0.2">
      <c r="A7" s="509"/>
      <c r="B7" s="509"/>
      <c r="C7" s="510"/>
      <c r="D7" s="510"/>
      <c r="E7" s="511"/>
      <c r="F7" s="47" t="s">
        <v>9</v>
      </c>
      <c r="G7" s="46" t="s">
        <v>14</v>
      </c>
      <c r="H7" s="46" t="s">
        <v>10</v>
      </c>
      <c r="I7" s="46" t="s">
        <v>11</v>
      </c>
      <c r="J7" s="513"/>
      <c r="K7" s="513"/>
      <c r="L7" s="513"/>
      <c r="M7" s="514"/>
      <c r="N7" s="48" t="s">
        <v>23</v>
      </c>
      <c r="O7" s="49" t="s">
        <v>24</v>
      </c>
      <c r="P7" s="507"/>
      <c r="Q7" s="507"/>
    </row>
    <row r="8" spans="1:17" s="37" customFormat="1" ht="23.25" x14ac:dyDescent="0.35">
      <c r="A8" s="401">
        <v>1</v>
      </c>
      <c r="B8" s="107" t="s">
        <v>98</v>
      </c>
      <c r="C8" s="424">
        <v>16000</v>
      </c>
      <c r="D8" s="424">
        <v>17120</v>
      </c>
      <c r="E8" s="428" t="s">
        <v>99</v>
      </c>
      <c r="F8" s="110" t="s">
        <v>100</v>
      </c>
      <c r="G8" s="111">
        <v>17120</v>
      </c>
      <c r="H8" s="390" t="s">
        <v>100</v>
      </c>
      <c r="I8" s="393">
        <v>17120</v>
      </c>
      <c r="J8" s="112" t="s">
        <v>101</v>
      </c>
      <c r="K8" s="113" t="s">
        <v>102</v>
      </c>
      <c r="L8" s="114" t="s">
        <v>106</v>
      </c>
      <c r="M8" s="382" t="s">
        <v>170</v>
      </c>
      <c r="N8" s="379" t="s">
        <v>168</v>
      </c>
      <c r="O8" s="385"/>
      <c r="P8" s="489">
        <v>242797</v>
      </c>
      <c r="Q8" s="495">
        <v>2565</v>
      </c>
    </row>
    <row r="9" spans="1:17" s="37" customFormat="1" ht="21" x14ac:dyDescent="0.2">
      <c r="A9" s="435"/>
      <c r="B9" s="94" t="s">
        <v>103</v>
      </c>
      <c r="C9" s="425"/>
      <c r="D9" s="425"/>
      <c r="E9" s="429"/>
      <c r="F9" s="154" t="s">
        <v>104</v>
      </c>
      <c r="G9" s="96">
        <v>26750</v>
      </c>
      <c r="H9" s="391"/>
      <c r="I9" s="394"/>
      <c r="J9" s="87" t="s">
        <v>105</v>
      </c>
      <c r="K9" s="173"/>
      <c r="L9" s="174"/>
      <c r="M9" s="383"/>
      <c r="N9" s="380"/>
      <c r="O9" s="386"/>
      <c r="P9" s="490"/>
      <c r="Q9" s="496"/>
    </row>
    <row r="10" spans="1:17" s="37" customFormat="1" ht="42" x14ac:dyDescent="0.2">
      <c r="A10" s="403"/>
      <c r="B10" s="115"/>
      <c r="C10" s="426"/>
      <c r="D10" s="427"/>
      <c r="E10" s="430"/>
      <c r="F10" s="156" t="s">
        <v>107</v>
      </c>
      <c r="G10" s="117">
        <v>32100</v>
      </c>
      <c r="H10" s="392"/>
      <c r="I10" s="395"/>
      <c r="J10" s="118"/>
      <c r="K10" s="171"/>
      <c r="L10" s="172"/>
      <c r="M10" s="384"/>
      <c r="N10" s="381"/>
      <c r="O10" s="387"/>
      <c r="P10" s="491"/>
      <c r="Q10" s="497"/>
    </row>
    <row r="11" spans="1:17" s="37" customFormat="1" ht="21" x14ac:dyDescent="0.2">
      <c r="A11" s="401">
        <v>2</v>
      </c>
      <c r="B11" s="107" t="s">
        <v>71</v>
      </c>
      <c r="C11" s="424">
        <v>7000</v>
      </c>
      <c r="D11" s="424">
        <v>6685.36</v>
      </c>
      <c r="E11" s="428" t="s">
        <v>99</v>
      </c>
      <c r="F11" s="110" t="s">
        <v>108</v>
      </c>
      <c r="G11" s="111">
        <v>6685.36</v>
      </c>
      <c r="H11" s="390" t="s">
        <v>108</v>
      </c>
      <c r="I11" s="393">
        <v>6685.36</v>
      </c>
      <c r="J11" s="112" t="s">
        <v>101</v>
      </c>
      <c r="K11" s="107" t="s">
        <v>109</v>
      </c>
      <c r="L11" s="94" t="s">
        <v>106</v>
      </c>
      <c r="M11" s="382" t="s">
        <v>37</v>
      </c>
      <c r="N11" s="379" t="s">
        <v>168</v>
      </c>
      <c r="O11" s="385"/>
      <c r="P11" s="489">
        <v>242797</v>
      </c>
      <c r="Q11" s="495">
        <v>2565</v>
      </c>
    </row>
    <row r="12" spans="1:17" s="37" customFormat="1" ht="21" x14ac:dyDescent="0.2">
      <c r="A12" s="402"/>
      <c r="B12" s="97" t="s">
        <v>110</v>
      </c>
      <c r="C12" s="425"/>
      <c r="D12" s="425"/>
      <c r="E12" s="429"/>
      <c r="F12" s="154" t="s">
        <v>111</v>
      </c>
      <c r="G12" s="96">
        <v>7019.2</v>
      </c>
      <c r="H12" s="391"/>
      <c r="I12" s="394"/>
      <c r="J12" s="87" t="s">
        <v>105</v>
      </c>
      <c r="K12" s="173"/>
      <c r="L12" s="174"/>
      <c r="M12" s="383"/>
      <c r="N12" s="380"/>
      <c r="O12" s="386"/>
      <c r="P12" s="490"/>
      <c r="Q12" s="496"/>
    </row>
    <row r="13" spans="1:17" s="38" customFormat="1" ht="21" x14ac:dyDescent="0.2">
      <c r="A13" s="403"/>
      <c r="B13" s="119" t="s">
        <v>112</v>
      </c>
      <c r="C13" s="427"/>
      <c r="D13" s="427"/>
      <c r="E13" s="430"/>
      <c r="F13" s="156" t="s">
        <v>113</v>
      </c>
      <c r="G13" s="117">
        <v>8667</v>
      </c>
      <c r="H13" s="392"/>
      <c r="I13" s="395"/>
      <c r="J13" s="119"/>
      <c r="K13" s="171"/>
      <c r="L13" s="172"/>
      <c r="M13" s="384"/>
      <c r="N13" s="381"/>
      <c r="O13" s="387"/>
      <c r="P13" s="491"/>
      <c r="Q13" s="497"/>
    </row>
    <row r="14" spans="1:17" s="38" customFormat="1" ht="21" x14ac:dyDescent="0.2">
      <c r="A14" s="401">
        <v>3</v>
      </c>
      <c r="B14" s="97" t="s">
        <v>72</v>
      </c>
      <c r="C14" s="425">
        <v>24000</v>
      </c>
      <c r="D14" s="425">
        <v>21656.799999999999</v>
      </c>
      <c r="E14" s="429" t="s">
        <v>99</v>
      </c>
      <c r="F14" s="110" t="s">
        <v>108</v>
      </c>
      <c r="G14" s="111">
        <v>21656.799999999999</v>
      </c>
      <c r="H14" s="390" t="s">
        <v>108</v>
      </c>
      <c r="I14" s="393">
        <v>21656.799999999999</v>
      </c>
      <c r="J14" s="112" t="s">
        <v>101</v>
      </c>
      <c r="K14" s="107" t="s">
        <v>114</v>
      </c>
      <c r="L14" s="94" t="s">
        <v>106</v>
      </c>
      <c r="M14" s="382" t="s">
        <v>37</v>
      </c>
      <c r="N14" s="379" t="s">
        <v>168</v>
      </c>
      <c r="O14" s="385"/>
      <c r="P14" s="489">
        <v>242797</v>
      </c>
      <c r="Q14" s="495">
        <v>2565</v>
      </c>
    </row>
    <row r="15" spans="1:17" s="38" customFormat="1" ht="21" x14ac:dyDescent="0.2">
      <c r="A15" s="402"/>
      <c r="B15" s="97" t="s">
        <v>115</v>
      </c>
      <c r="C15" s="425"/>
      <c r="D15" s="425"/>
      <c r="E15" s="411"/>
      <c r="F15" s="154" t="s">
        <v>113</v>
      </c>
      <c r="G15" s="95">
        <v>22363</v>
      </c>
      <c r="H15" s="391"/>
      <c r="I15" s="394"/>
      <c r="J15" s="87" t="s">
        <v>105</v>
      </c>
      <c r="K15" s="173"/>
      <c r="L15" s="174"/>
      <c r="M15" s="383"/>
      <c r="N15" s="380"/>
      <c r="O15" s="386"/>
      <c r="P15" s="490"/>
      <c r="Q15" s="496"/>
    </row>
    <row r="16" spans="1:17" s="38" customFormat="1" ht="21" x14ac:dyDescent="0.2">
      <c r="A16" s="403"/>
      <c r="B16" s="119" t="s">
        <v>116</v>
      </c>
      <c r="C16" s="427"/>
      <c r="D16" s="427"/>
      <c r="E16" s="430"/>
      <c r="F16" s="156" t="s">
        <v>111</v>
      </c>
      <c r="G16" s="117">
        <v>22898</v>
      </c>
      <c r="H16" s="392"/>
      <c r="I16" s="395"/>
      <c r="J16" s="156"/>
      <c r="K16" s="171"/>
      <c r="L16" s="172"/>
      <c r="M16" s="384"/>
      <c r="N16" s="381"/>
      <c r="O16" s="387"/>
      <c r="P16" s="491"/>
      <c r="Q16" s="497"/>
    </row>
    <row r="17" spans="1:17" s="38" customFormat="1" ht="21" x14ac:dyDescent="0.2">
      <c r="A17" s="401">
        <v>4</v>
      </c>
      <c r="B17" s="97" t="s">
        <v>117</v>
      </c>
      <c r="C17" s="425">
        <v>80000</v>
      </c>
      <c r="D17" s="425">
        <v>72332</v>
      </c>
      <c r="E17" s="429" t="s">
        <v>99</v>
      </c>
      <c r="F17" s="110" t="s">
        <v>118</v>
      </c>
      <c r="G17" s="111">
        <v>72332</v>
      </c>
      <c r="H17" s="390" t="s">
        <v>118</v>
      </c>
      <c r="I17" s="393">
        <v>72332</v>
      </c>
      <c r="J17" s="112" t="s">
        <v>101</v>
      </c>
      <c r="K17" s="107" t="s">
        <v>119</v>
      </c>
      <c r="L17" s="94" t="s">
        <v>106</v>
      </c>
      <c r="M17" s="382" t="s">
        <v>37</v>
      </c>
      <c r="N17" s="379" t="s">
        <v>168</v>
      </c>
      <c r="O17" s="385"/>
      <c r="P17" s="489">
        <v>242797</v>
      </c>
      <c r="Q17" s="495">
        <v>2565</v>
      </c>
    </row>
    <row r="18" spans="1:17" s="38" customFormat="1" ht="21" x14ac:dyDescent="0.2">
      <c r="A18" s="402"/>
      <c r="B18" s="97" t="s">
        <v>120</v>
      </c>
      <c r="C18" s="425"/>
      <c r="D18" s="425"/>
      <c r="E18" s="429"/>
      <c r="F18" s="154" t="s">
        <v>121</v>
      </c>
      <c r="G18" s="96">
        <v>74108.2</v>
      </c>
      <c r="H18" s="391"/>
      <c r="I18" s="394"/>
      <c r="J18" s="87" t="s">
        <v>105</v>
      </c>
      <c r="K18" s="173"/>
      <c r="L18" s="174"/>
      <c r="M18" s="383"/>
      <c r="N18" s="380"/>
      <c r="O18" s="386"/>
      <c r="P18" s="490"/>
      <c r="Q18" s="496"/>
    </row>
    <row r="19" spans="1:17" ht="21" x14ac:dyDescent="0.3">
      <c r="A19" s="403"/>
      <c r="B19" s="119"/>
      <c r="C19" s="427"/>
      <c r="D19" s="427"/>
      <c r="E19" s="430"/>
      <c r="F19" s="156" t="s">
        <v>111</v>
      </c>
      <c r="G19" s="117">
        <v>75542</v>
      </c>
      <c r="H19" s="392"/>
      <c r="I19" s="395"/>
      <c r="J19" s="156"/>
      <c r="K19" s="175"/>
      <c r="L19" s="176"/>
      <c r="M19" s="384"/>
      <c r="N19" s="381"/>
      <c r="O19" s="387"/>
      <c r="P19" s="491"/>
      <c r="Q19" s="497"/>
    </row>
    <row r="20" spans="1:17" ht="42" x14ac:dyDescent="0.25">
      <c r="A20" s="401">
        <v>5</v>
      </c>
      <c r="B20" s="97" t="s">
        <v>79</v>
      </c>
      <c r="C20" s="424">
        <v>97200</v>
      </c>
      <c r="D20" s="424">
        <v>61204</v>
      </c>
      <c r="E20" s="428" t="s">
        <v>99</v>
      </c>
      <c r="F20" s="110" t="s">
        <v>118</v>
      </c>
      <c r="G20" s="121">
        <v>61204</v>
      </c>
      <c r="H20" s="390" t="s">
        <v>118</v>
      </c>
      <c r="I20" s="393">
        <v>61204</v>
      </c>
      <c r="J20" s="112" t="s">
        <v>101</v>
      </c>
      <c r="K20" s="107" t="s">
        <v>122</v>
      </c>
      <c r="L20" s="94" t="s">
        <v>106</v>
      </c>
      <c r="M20" s="382" t="s">
        <v>37</v>
      </c>
      <c r="N20" s="379" t="s">
        <v>168</v>
      </c>
      <c r="O20" s="376"/>
      <c r="P20" s="489">
        <v>242797</v>
      </c>
      <c r="Q20" s="495">
        <v>2565</v>
      </c>
    </row>
    <row r="21" spans="1:17" ht="21" x14ac:dyDescent="0.3">
      <c r="A21" s="402"/>
      <c r="B21" s="97" t="s">
        <v>123</v>
      </c>
      <c r="C21" s="425"/>
      <c r="D21" s="425"/>
      <c r="E21" s="429"/>
      <c r="F21" s="154" t="s">
        <v>121</v>
      </c>
      <c r="G21" s="96">
        <v>62060</v>
      </c>
      <c r="H21" s="391"/>
      <c r="I21" s="394"/>
      <c r="J21" s="87" t="s">
        <v>105</v>
      </c>
      <c r="K21" s="177"/>
      <c r="L21" s="178"/>
      <c r="M21" s="383"/>
      <c r="N21" s="380"/>
      <c r="O21" s="377"/>
      <c r="P21" s="490"/>
      <c r="Q21" s="496"/>
    </row>
    <row r="22" spans="1:17" ht="21" x14ac:dyDescent="0.3">
      <c r="A22" s="403"/>
      <c r="B22" s="119"/>
      <c r="C22" s="427"/>
      <c r="D22" s="427"/>
      <c r="E22" s="430"/>
      <c r="F22" s="156" t="s">
        <v>111</v>
      </c>
      <c r="G22" s="117">
        <v>63772</v>
      </c>
      <c r="H22" s="392"/>
      <c r="I22" s="395"/>
      <c r="J22" s="156"/>
      <c r="K22" s="175"/>
      <c r="L22" s="176"/>
      <c r="M22" s="384"/>
      <c r="N22" s="381"/>
      <c r="O22" s="378"/>
      <c r="P22" s="491"/>
      <c r="Q22" s="497"/>
    </row>
    <row r="23" spans="1:17" ht="42" x14ac:dyDescent="0.35">
      <c r="A23" s="401">
        <v>6</v>
      </c>
      <c r="B23" s="97" t="s">
        <v>124</v>
      </c>
      <c r="C23" s="424">
        <v>16900</v>
      </c>
      <c r="D23" s="424">
        <v>9490</v>
      </c>
      <c r="E23" s="428" t="s">
        <v>99</v>
      </c>
      <c r="F23" s="122" t="s">
        <v>125</v>
      </c>
      <c r="G23" s="121">
        <v>9490</v>
      </c>
      <c r="H23" s="390" t="s">
        <v>125</v>
      </c>
      <c r="I23" s="393">
        <v>9490</v>
      </c>
      <c r="J23" s="179" t="s">
        <v>101</v>
      </c>
      <c r="K23" s="124" t="s">
        <v>126</v>
      </c>
      <c r="L23" s="124" t="s">
        <v>129</v>
      </c>
      <c r="M23" s="382" t="s">
        <v>37</v>
      </c>
      <c r="N23" s="379" t="s">
        <v>168</v>
      </c>
      <c r="O23" s="376"/>
      <c r="P23" s="489">
        <v>242797</v>
      </c>
      <c r="Q23" s="495">
        <v>2565</v>
      </c>
    </row>
    <row r="24" spans="1:17" ht="21" x14ac:dyDescent="0.3">
      <c r="A24" s="402"/>
      <c r="B24" s="97" t="s">
        <v>127</v>
      </c>
      <c r="C24" s="425"/>
      <c r="D24" s="425"/>
      <c r="E24" s="429"/>
      <c r="F24" s="154" t="s">
        <v>128</v>
      </c>
      <c r="G24" s="96">
        <v>9550</v>
      </c>
      <c r="H24" s="391"/>
      <c r="I24" s="394"/>
      <c r="J24" s="180" t="s">
        <v>105</v>
      </c>
      <c r="K24" s="177"/>
      <c r="L24" s="178"/>
      <c r="M24" s="383"/>
      <c r="N24" s="380"/>
      <c r="O24" s="377"/>
      <c r="P24" s="490"/>
      <c r="Q24" s="496"/>
    </row>
    <row r="25" spans="1:17" ht="21" x14ac:dyDescent="0.3">
      <c r="A25" s="403"/>
      <c r="B25" s="119"/>
      <c r="C25" s="427"/>
      <c r="D25" s="427"/>
      <c r="E25" s="430"/>
      <c r="F25" s="156" t="s">
        <v>130</v>
      </c>
      <c r="G25" s="117">
        <v>9650</v>
      </c>
      <c r="H25" s="392"/>
      <c r="I25" s="395"/>
      <c r="J25" s="181"/>
      <c r="K25" s="175"/>
      <c r="L25" s="176"/>
      <c r="M25" s="384"/>
      <c r="N25" s="381"/>
      <c r="O25" s="378"/>
      <c r="P25" s="491"/>
      <c r="Q25" s="497"/>
    </row>
    <row r="26" spans="1:17" ht="21" x14ac:dyDescent="0.35">
      <c r="A26" s="401">
        <v>7</v>
      </c>
      <c r="B26" s="126" t="s">
        <v>131</v>
      </c>
      <c r="C26" s="424">
        <v>3800</v>
      </c>
      <c r="D26" s="424">
        <v>3959</v>
      </c>
      <c r="E26" s="428" t="s">
        <v>99</v>
      </c>
      <c r="F26" s="110" t="s">
        <v>132</v>
      </c>
      <c r="G26" s="111">
        <v>3959</v>
      </c>
      <c r="H26" s="390" t="s">
        <v>132</v>
      </c>
      <c r="I26" s="393">
        <v>3959</v>
      </c>
      <c r="J26" s="179" t="s">
        <v>101</v>
      </c>
      <c r="K26" s="124" t="s">
        <v>133</v>
      </c>
      <c r="L26" s="170" t="s">
        <v>136</v>
      </c>
      <c r="M26" s="382" t="s">
        <v>37</v>
      </c>
      <c r="N26" s="379" t="s">
        <v>168</v>
      </c>
      <c r="O26" s="376"/>
      <c r="P26" s="489">
        <v>242797</v>
      </c>
      <c r="Q26" s="495">
        <v>2565</v>
      </c>
    </row>
    <row r="27" spans="1:17" ht="21" x14ac:dyDescent="0.25">
      <c r="A27" s="402"/>
      <c r="B27" s="97" t="s">
        <v>134</v>
      </c>
      <c r="C27" s="425"/>
      <c r="D27" s="425"/>
      <c r="E27" s="429"/>
      <c r="F27" s="154" t="s">
        <v>135</v>
      </c>
      <c r="G27" s="96">
        <v>4044.6</v>
      </c>
      <c r="H27" s="391"/>
      <c r="I27" s="394"/>
      <c r="J27" s="180" t="s">
        <v>105</v>
      </c>
      <c r="K27" s="182"/>
      <c r="L27" s="183"/>
      <c r="M27" s="383"/>
      <c r="N27" s="380"/>
      <c r="O27" s="377"/>
      <c r="P27" s="490"/>
      <c r="Q27" s="496"/>
    </row>
    <row r="28" spans="1:17" ht="21" x14ac:dyDescent="0.25">
      <c r="A28" s="403"/>
      <c r="B28" s="119"/>
      <c r="C28" s="427"/>
      <c r="D28" s="427"/>
      <c r="E28" s="430"/>
      <c r="F28" s="156" t="s">
        <v>137</v>
      </c>
      <c r="G28" s="117">
        <v>4066</v>
      </c>
      <c r="H28" s="392"/>
      <c r="I28" s="395"/>
      <c r="J28" s="181"/>
      <c r="K28" s="182"/>
      <c r="L28" s="184"/>
      <c r="M28" s="384"/>
      <c r="N28" s="381"/>
      <c r="O28" s="378"/>
      <c r="P28" s="491"/>
      <c r="Q28" s="497"/>
    </row>
    <row r="29" spans="1:17" ht="21" x14ac:dyDescent="0.35">
      <c r="A29" s="401">
        <v>8</v>
      </c>
      <c r="B29" s="126" t="s">
        <v>73</v>
      </c>
      <c r="C29" s="424">
        <v>360466</v>
      </c>
      <c r="D29" s="424">
        <v>385698.62</v>
      </c>
      <c r="E29" s="428" t="s">
        <v>99</v>
      </c>
      <c r="F29" s="390" t="s">
        <v>138</v>
      </c>
      <c r="G29" s="393">
        <v>385698.62</v>
      </c>
      <c r="H29" s="390" t="s">
        <v>138</v>
      </c>
      <c r="I29" s="393">
        <v>385698.62</v>
      </c>
      <c r="J29" s="179" t="s">
        <v>139</v>
      </c>
      <c r="K29" s="124" t="s">
        <v>140</v>
      </c>
      <c r="L29" s="170" t="s">
        <v>142</v>
      </c>
      <c r="M29" s="382" t="s">
        <v>167</v>
      </c>
      <c r="N29" s="379" t="s">
        <v>168</v>
      </c>
      <c r="O29" s="376"/>
      <c r="P29" s="489">
        <v>242797</v>
      </c>
      <c r="Q29" s="495">
        <v>2565</v>
      </c>
    </row>
    <row r="30" spans="1:17" ht="42" x14ac:dyDescent="0.25">
      <c r="A30" s="402"/>
      <c r="B30" s="97" t="s">
        <v>141</v>
      </c>
      <c r="C30" s="425"/>
      <c r="D30" s="425"/>
      <c r="E30" s="429"/>
      <c r="F30" s="391"/>
      <c r="G30" s="394"/>
      <c r="H30" s="391"/>
      <c r="I30" s="394"/>
      <c r="J30" s="180" t="s">
        <v>105</v>
      </c>
      <c r="K30" s="182"/>
      <c r="L30" s="183"/>
      <c r="M30" s="383"/>
      <c r="N30" s="380"/>
      <c r="O30" s="377"/>
      <c r="P30" s="490"/>
      <c r="Q30" s="496"/>
    </row>
    <row r="31" spans="1:17" ht="21" x14ac:dyDescent="0.25">
      <c r="A31" s="403"/>
      <c r="B31" s="119" t="s">
        <v>143</v>
      </c>
      <c r="C31" s="427"/>
      <c r="D31" s="427"/>
      <c r="E31" s="430"/>
      <c r="F31" s="392"/>
      <c r="G31" s="395"/>
      <c r="H31" s="392"/>
      <c r="I31" s="395"/>
      <c r="J31" s="181"/>
      <c r="K31" s="182"/>
      <c r="L31" s="184"/>
      <c r="M31" s="384"/>
      <c r="N31" s="381"/>
      <c r="O31" s="378"/>
      <c r="P31" s="491"/>
      <c r="Q31" s="497"/>
    </row>
    <row r="32" spans="1:17" ht="42" x14ac:dyDescent="0.35">
      <c r="A32" s="401">
        <v>9</v>
      </c>
      <c r="B32" s="97" t="s">
        <v>74</v>
      </c>
      <c r="C32" s="425">
        <v>55000</v>
      </c>
      <c r="D32" s="425">
        <v>58850</v>
      </c>
      <c r="E32" s="429" t="s">
        <v>99</v>
      </c>
      <c r="F32" s="110" t="s">
        <v>144</v>
      </c>
      <c r="G32" s="111">
        <v>58850</v>
      </c>
      <c r="H32" s="390" t="s">
        <v>145</v>
      </c>
      <c r="I32" s="393">
        <v>58850</v>
      </c>
      <c r="J32" s="179" t="s">
        <v>101</v>
      </c>
      <c r="K32" s="124" t="s">
        <v>146</v>
      </c>
      <c r="L32" s="170" t="s">
        <v>149</v>
      </c>
      <c r="M32" s="382" t="s">
        <v>170</v>
      </c>
      <c r="N32" s="161"/>
      <c r="O32" s="379" t="s">
        <v>168</v>
      </c>
      <c r="P32" s="489">
        <v>242797</v>
      </c>
      <c r="Q32" s="495">
        <v>2565</v>
      </c>
    </row>
    <row r="33" spans="1:22" ht="21" x14ac:dyDescent="0.35">
      <c r="A33" s="402"/>
      <c r="B33" s="97" t="s">
        <v>147</v>
      </c>
      <c r="C33" s="425"/>
      <c r="D33" s="425"/>
      <c r="E33" s="429"/>
      <c r="F33" s="154" t="s">
        <v>148</v>
      </c>
      <c r="G33" s="96">
        <v>69657</v>
      </c>
      <c r="H33" s="391"/>
      <c r="I33" s="394"/>
      <c r="J33" s="180" t="s">
        <v>105</v>
      </c>
      <c r="K33" s="182"/>
      <c r="L33" s="183"/>
      <c r="M33" s="383"/>
      <c r="N33" s="161"/>
      <c r="O33" s="380"/>
      <c r="P33" s="490"/>
      <c r="Q33" s="496"/>
    </row>
    <row r="34" spans="1:22" ht="21" x14ac:dyDescent="0.35">
      <c r="A34" s="403"/>
      <c r="B34" s="119"/>
      <c r="C34" s="427"/>
      <c r="D34" s="427"/>
      <c r="E34" s="430"/>
      <c r="F34" s="156" t="s">
        <v>150</v>
      </c>
      <c r="G34" s="117">
        <v>71048</v>
      </c>
      <c r="H34" s="392"/>
      <c r="I34" s="434"/>
      <c r="J34" s="181"/>
      <c r="K34" s="182"/>
      <c r="L34" s="184"/>
      <c r="M34" s="384"/>
      <c r="N34" s="162"/>
      <c r="O34" s="381"/>
      <c r="P34" s="491"/>
      <c r="Q34" s="497"/>
    </row>
    <row r="35" spans="1:22" ht="23.25" x14ac:dyDescent="0.35">
      <c r="A35" s="401">
        <v>10</v>
      </c>
      <c r="B35" s="92" t="s">
        <v>75</v>
      </c>
      <c r="C35" s="424">
        <v>2800000</v>
      </c>
      <c r="D35" s="424">
        <v>2995663.48</v>
      </c>
      <c r="E35" s="428" t="s">
        <v>19</v>
      </c>
      <c r="F35" s="390" t="s">
        <v>153</v>
      </c>
      <c r="G35" s="393">
        <v>2973196</v>
      </c>
      <c r="H35" s="390" t="s">
        <v>153</v>
      </c>
      <c r="I35" s="393">
        <v>2972634.41</v>
      </c>
      <c r="J35" s="166" t="s">
        <v>101</v>
      </c>
      <c r="K35" s="113" t="s">
        <v>154</v>
      </c>
      <c r="L35" s="114" t="s">
        <v>136</v>
      </c>
      <c r="M35" s="382" t="s">
        <v>169</v>
      </c>
      <c r="N35" s="379" t="s">
        <v>168</v>
      </c>
      <c r="O35" s="385"/>
      <c r="P35" s="489">
        <v>242797</v>
      </c>
      <c r="Q35" s="495">
        <v>2565</v>
      </c>
    </row>
    <row r="36" spans="1:22" ht="21" x14ac:dyDescent="0.25">
      <c r="A36" s="402"/>
      <c r="B36" s="89" t="s">
        <v>155</v>
      </c>
      <c r="C36" s="425"/>
      <c r="D36" s="425"/>
      <c r="E36" s="429"/>
      <c r="F36" s="391"/>
      <c r="G36" s="394"/>
      <c r="H36" s="391"/>
      <c r="I36" s="394"/>
      <c r="J36" s="87" t="s">
        <v>105</v>
      </c>
      <c r="K36" s="173"/>
      <c r="L36" s="174"/>
      <c r="M36" s="383"/>
      <c r="N36" s="380"/>
      <c r="O36" s="386"/>
      <c r="P36" s="490"/>
      <c r="Q36" s="496"/>
    </row>
    <row r="37" spans="1:22" ht="21" x14ac:dyDescent="0.25">
      <c r="A37" s="403"/>
      <c r="B37" s="143" t="s">
        <v>156</v>
      </c>
      <c r="C37" s="426"/>
      <c r="D37" s="427"/>
      <c r="E37" s="430"/>
      <c r="F37" s="165" t="s">
        <v>157</v>
      </c>
      <c r="G37" s="117">
        <v>2990663.48</v>
      </c>
      <c r="H37" s="392"/>
      <c r="I37" s="395"/>
      <c r="J37" s="168"/>
      <c r="K37" s="171"/>
      <c r="L37" s="172"/>
      <c r="M37" s="384"/>
      <c r="N37" s="381"/>
      <c r="O37" s="387"/>
      <c r="P37" s="491"/>
      <c r="Q37" s="497"/>
    </row>
    <row r="38" spans="1:22" ht="21" x14ac:dyDescent="0.25">
      <c r="A38" s="401">
        <v>11</v>
      </c>
      <c r="B38" s="149" t="s">
        <v>160</v>
      </c>
      <c r="C38" s="404">
        <v>6434861.6799999997</v>
      </c>
      <c r="D38" s="407">
        <v>6885302</v>
      </c>
      <c r="E38" s="410" t="s">
        <v>161</v>
      </c>
      <c r="F38" s="169" t="s">
        <v>162</v>
      </c>
      <c r="G38" s="151">
        <v>6816000</v>
      </c>
      <c r="H38" s="413" t="s">
        <v>162</v>
      </c>
      <c r="I38" s="416">
        <v>6815986</v>
      </c>
      <c r="J38" s="152" t="s">
        <v>101</v>
      </c>
      <c r="K38" s="107" t="s">
        <v>163</v>
      </c>
      <c r="L38" s="227" t="s">
        <v>165</v>
      </c>
      <c r="M38" s="382" t="s">
        <v>171</v>
      </c>
      <c r="N38" s="379" t="s">
        <v>168</v>
      </c>
      <c r="O38" s="385"/>
      <c r="P38" s="489">
        <v>242797</v>
      </c>
      <c r="Q38" s="495">
        <v>2565</v>
      </c>
    </row>
    <row r="39" spans="1:22" ht="21" x14ac:dyDescent="0.25">
      <c r="A39" s="402"/>
      <c r="B39" s="153" t="s">
        <v>155</v>
      </c>
      <c r="C39" s="405"/>
      <c r="D39" s="408"/>
      <c r="E39" s="411"/>
      <c r="F39" s="167" t="s">
        <v>164</v>
      </c>
      <c r="G39" s="95">
        <v>6885000</v>
      </c>
      <c r="H39" s="414"/>
      <c r="I39" s="417"/>
      <c r="J39" s="167" t="s">
        <v>105</v>
      </c>
      <c r="K39" s="173"/>
      <c r="L39" s="174"/>
      <c r="M39" s="383"/>
      <c r="N39" s="380"/>
      <c r="O39" s="386"/>
      <c r="P39" s="490"/>
      <c r="Q39" s="496"/>
    </row>
    <row r="40" spans="1:22" ht="21" x14ac:dyDescent="0.25">
      <c r="A40" s="403"/>
      <c r="B40" s="115" t="s">
        <v>166</v>
      </c>
      <c r="C40" s="406"/>
      <c r="D40" s="409"/>
      <c r="E40" s="412"/>
      <c r="F40" s="168" t="s">
        <v>138</v>
      </c>
      <c r="G40" s="157">
        <v>6885300</v>
      </c>
      <c r="H40" s="415"/>
      <c r="I40" s="418"/>
      <c r="J40" s="168"/>
      <c r="K40" s="171"/>
      <c r="L40" s="172"/>
      <c r="M40" s="384"/>
      <c r="N40" s="381"/>
      <c r="O40" s="387"/>
      <c r="P40" s="491"/>
      <c r="Q40" s="497"/>
      <c r="S40" s="310" t="s">
        <v>303</v>
      </c>
      <c r="T40" s="308">
        <f>SUM(I8:I40)</f>
        <v>10425616.190000001</v>
      </c>
      <c r="U40" s="312" t="s">
        <v>308</v>
      </c>
      <c r="V40" s="311">
        <f>SUM('แบบ สขร. ต.ค. 64 '!I34,'แบบ สขร. ต.ค. 64 '!I50,'แบบ สขร. ต.ค. 64 '!I64)</f>
        <v>10425616.190000001</v>
      </c>
    </row>
    <row r="41" spans="1:22" ht="21" x14ac:dyDescent="0.35">
      <c r="A41" s="401">
        <v>12</v>
      </c>
      <c r="B41" s="107" t="s">
        <v>173</v>
      </c>
      <c r="C41" s="424">
        <v>467200</v>
      </c>
      <c r="D41" s="424">
        <v>490871</v>
      </c>
      <c r="E41" s="428" t="s">
        <v>99</v>
      </c>
      <c r="F41" s="390" t="s">
        <v>162</v>
      </c>
      <c r="G41" s="393">
        <v>483503</v>
      </c>
      <c r="H41" s="390" t="s">
        <v>162</v>
      </c>
      <c r="I41" s="393">
        <v>483503</v>
      </c>
      <c r="J41" s="112" t="s">
        <v>139</v>
      </c>
      <c r="K41" s="201" t="s">
        <v>174</v>
      </c>
      <c r="L41" s="94" t="s">
        <v>176</v>
      </c>
      <c r="M41" s="382" t="s">
        <v>213</v>
      </c>
      <c r="N41" s="379" t="s">
        <v>168</v>
      </c>
      <c r="O41" s="385"/>
      <c r="P41" s="489">
        <v>242828</v>
      </c>
      <c r="Q41" s="495">
        <v>2565</v>
      </c>
    </row>
    <row r="42" spans="1:22" ht="21" x14ac:dyDescent="0.25">
      <c r="A42" s="435"/>
      <c r="B42" s="94" t="s">
        <v>175</v>
      </c>
      <c r="C42" s="425"/>
      <c r="D42" s="425"/>
      <c r="E42" s="429"/>
      <c r="F42" s="391"/>
      <c r="G42" s="394"/>
      <c r="H42" s="391"/>
      <c r="I42" s="394"/>
      <c r="J42" s="87" t="s">
        <v>105</v>
      </c>
      <c r="K42" s="182"/>
      <c r="L42" s="183"/>
      <c r="M42" s="383"/>
      <c r="N42" s="380"/>
      <c r="O42" s="386"/>
      <c r="P42" s="490"/>
      <c r="Q42" s="496"/>
    </row>
    <row r="43" spans="1:22" ht="21" x14ac:dyDescent="0.25">
      <c r="A43" s="403"/>
      <c r="B43" s="115" t="s">
        <v>177</v>
      </c>
      <c r="C43" s="426"/>
      <c r="D43" s="427"/>
      <c r="E43" s="430"/>
      <c r="F43" s="392"/>
      <c r="G43" s="395"/>
      <c r="H43" s="392"/>
      <c r="I43" s="395"/>
      <c r="J43" s="118"/>
      <c r="K43" s="182"/>
      <c r="L43" s="184"/>
      <c r="M43" s="384"/>
      <c r="N43" s="381"/>
      <c r="O43" s="387"/>
      <c r="P43" s="491"/>
      <c r="Q43" s="497"/>
    </row>
    <row r="44" spans="1:22" ht="21" x14ac:dyDescent="0.25">
      <c r="A44" s="401">
        <v>13</v>
      </c>
      <c r="B44" s="107" t="s">
        <v>178</v>
      </c>
      <c r="C44" s="424">
        <v>29600</v>
      </c>
      <c r="D44" s="424">
        <v>31672</v>
      </c>
      <c r="E44" s="428" t="s">
        <v>99</v>
      </c>
      <c r="F44" s="203" t="s">
        <v>179</v>
      </c>
      <c r="G44" s="206">
        <v>31672</v>
      </c>
      <c r="H44" s="390" t="s">
        <v>179</v>
      </c>
      <c r="I44" s="393">
        <v>31672</v>
      </c>
      <c r="J44" s="112" t="s">
        <v>101</v>
      </c>
      <c r="K44" s="107" t="s">
        <v>180</v>
      </c>
      <c r="L44" s="94" t="s">
        <v>183</v>
      </c>
      <c r="M44" s="382" t="s">
        <v>170</v>
      </c>
      <c r="N44" s="379" t="s">
        <v>168</v>
      </c>
      <c r="O44" s="385"/>
      <c r="P44" s="489">
        <v>242828</v>
      </c>
      <c r="Q44" s="495" t="s">
        <v>218</v>
      </c>
    </row>
    <row r="45" spans="1:22" ht="21" x14ac:dyDescent="0.25">
      <c r="A45" s="402"/>
      <c r="B45" s="97" t="s">
        <v>181</v>
      </c>
      <c r="C45" s="425"/>
      <c r="D45" s="425"/>
      <c r="E45" s="429"/>
      <c r="F45" s="208" t="s">
        <v>182</v>
      </c>
      <c r="G45" s="96">
        <v>39590</v>
      </c>
      <c r="H45" s="391"/>
      <c r="I45" s="394"/>
      <c r="J45" s="87" t="s">
        <v>105</v>
      </c>
      <c r="K45" s="182"/>
      <c r="L45" s="183"/>
      <c r="M45" s="383"/>
      <c r="N45" s="380"/>
      <c r="O45" s="386"/>
      <c r="P45" s="490"/>
      <c r="Q45" s="496"/>
    </row>
    <row r="46" spans="1:22" ht="21" x14ac:dyDescent="0.25">
      <c r="A46" s="403"/>
      <c r="B46" s="119" t="s">
        <v>184</v>
      </c>
      <c r="C46" s="427"/>
      <c r="D46" s="427"/>
      <c r="E46" s="430"/>
      <c r="F46" s="209" t="s">
        <v>185</v>
      </c>
      <c r="G46" s="117">
        <v>43549</v>
      </c>
      <c r="H46" s="392"/>
      <c r="I46" s="395"/>
      <c r="J46" s="119"/>
      <c r="K46" s="182"/>
      <c r="L46" s="184"/>
      <c r="M46" s="384"/>
      <c r="N46" s="381"/>
      <c r="O46" s="387"/>
      <c r="P46" s="491"/>
      <c r="Q46" s="497"/>
    </row>
    <row r="47" spans="1:22" ht="21" x14ac:dyDescent="0.25">
      <c r="A47" s="401">
        <v>14</v>
      </c>
      <c r="B47" s="107" t="s">
        <v>173</v>
      </c>
      <c r="C47" s="425">
        <v>467200</v>
      </c>
      <c r="D47" s="425">
        <v>443512</v>
      </c>
      <c r="E47" s="429" t="s">
        <v>99</v>
      </c>
      <c r="F47" s="390" t="s">
        <v>186</v>
      </c>
      <c r="G47" s="393">
        <v>436599</v>
      </c>
      <c r="H47" s="390" t="s">
        <v>186</v>
      </c>
      <c r="I47" s="393">
        <v>436599</v>
      </c>
      <c r="J47" s="112" t="s">
        <v>139</v>
      </c>
      <c r="K47" s="107" t="s">
        <v>187</v>
      </c>
      <c r="L47" s="94" t="s">
        <v>183</v>
      </c>
      <c r="M47" s="382" t="s">
        <v>213</v>
      </c>
      <c r="N47" s="379" t="s">
        <v>168</v>
      </c>
      <c r="O47" s="385"/>
      <c r="P47" s="489">
        <v>242828</v>
      </c>
      <c r="Q47" s="495" t="s">
        <v>218</v>
      </c>
    </row>
    <row r="48" spans="1:22" ht="21" x14ac:dyDescent="0.25">
      <c r="A48" s="402"/>
      <c r="B48" s="94" t="s">
        <v>175</v>
      </c>
      <c r="C48" s="425"/>
      <c r="D48" s="425"/>
      <c r="E48" s="411"/>
      <c r="F48" s="391"/>
      <c r="G48" s="394"/>
      <c r="H48" s="391"/>
      <c r="I48" s="394"/>
      <c r="J48" s="87" t="s">
        <v>105</v>
      </c>
      <c r="K48" s="182"/>
      <c r="L48" s="183"/>
      <c r="M48" s="383"/>
      <c r="N48" s="380"/>
      <c r="O48" s="386"/>
      <c r="P48" s="490"/>
      <c r="Q48" s="496"/>
    </row>
    <row r="49" spans="1:22" ht="21" x14ac:dyDescent="0.25">
      <c r="A49" s="403"/>
      <c r="B49" s="115" t="s">
        <v>188</v>
      </c>
      <c r="C49" s="427"/>
      <c r="D49" s="427"/>
      <c r="E49" s="430"/>
      <c r="F49" s="392"/>
      <c r="G49" s="395"/>
      <c r="H49" s="392"/>
      <c r="I49" s="395"/>
      <c r="J49" s="209"/>
      <c r="K49" s="228"/>
      <c r="L49" s="184"/>
      <c r="M49" s="384"/>
      <c r="N49" s="381"/>
      <c r="O49" s="387"/>
      <c r="P49" s="491"/>
      <c r="Q49" s="497"/>
    </row>
    <row r="50" spans="1:22" ht="21" x14ac:dyDescent="0.25">
      <c r="A50" s="401">
        <v>15</v>
      </c>
      <c r="B50" s="97" t="s">
        <v>189</v>
      </c>
      <c r="C50" s="425">
        <v>465000</v>
      </c>
      <c r="D50" s="425">
        <v>491982</v>
      </c>
      <c r="E50" s="429" t="s">
        <v>99</v>
      </c>
      <c r="F50" s="390" t="s">
        <v>190</v>
      </c>
      <c r="G50" s="393">
        <v>484790</v>
      </c>
      <c r="H50" s="390" t="s">
        <v>190</v>
      </c>
      <c r="I50" s="393">
        <v>484790</v>
      </c>
      <c r="J50" s="112"/>
      <c r="K50" s="182"/>
      <c r="L50" s="183"/>
      <c r="M50" s="382" t="s">
        <v>214</v>
      </c>
      <c r="N50" s="379" t="s">
        <v>168</v>
      </c>
      <c r="O50" s="385"/>
      <c r="P50" s="517">
        <v>242828</v>
      </c>
      <c r="Q50" s="495">
        <v>2565</v>
      </c>
    </row>
    <row r="51" spans="1:22" ht="21" x14ac:dyDescent="0.25">
      <c r="A51" s="402"/>
      <c r="B51" s="97" t="s">
        <v>191</v>
      </c>
      <c r="C51" s="425"/>
      <c r="D51" s="425"/>
      <c r="E51" s="429"/>
      <c r="F51" s="391"/>
      <c r="G51" s="394"/>
      <c r="H51" s="391"/>
      <c r="I51" s="394"/>
      <c r="J51" s="87" t="s">
        <v>139</v>
      </c>
      <c r="K51" s="94" t="s">
        <v>192</v>
      </c>
      <c r="L51" s="94" t="s">
        <v>183</v>
      </c>
      <c r="M51" s="383"/>
      <c r="N51" s="380"/>
      <c r="O51" s="386"/>
      <c r="P51" s="518"/>
      <c r="Q51" s="496"/>
    </row>
    <row r="52" spans="1:22" ht="21" x14ac:dyDescent="0.25">
      <c r="A52" s="435"/>
      <c r="B52" s="97" t="s">
        <v>155</v>
      </c>
      <c r="C52" s="436"/>
      <c r="D52" s="425"/>
      <c r="E52" s="429"/>
      <c r="F52" s="391"/>
      <c r="G52" s="394"/>
      <c r="H52" s="391"/>
      <c r="I52" s="394"/>
      <c r="J52" s="87" t="s">
        <v>105</v>
      </c>
      <c r="K52" s="182"/>
      <c r="L52" s="183"/>
      <c r="M52" s="383"/>
      <c r="N52" s="380"/>
      <c r="O52" s="386"/>
      <c r="P52" s="518"/>
      <c r="Q52" s="496"/>
    </row>
    <row r="53" spans="1:22" ht="21" x14ac:dyDescent="0.25">
      <c r="A53" s="403"/>
      <c r="B53" s="119" t="s">
        <v>193</v>
      </c>
      <c r="C53" s="427"/>
      <c r="D53" s="427"/>
      <c r="E53" s="430"/>
      <c r="F53" s="392"/>
      <c r="G53" s="395"/>
      <c r="H53" s="392"/>
      <c r="I53" s="395"/>
      <c r="J53" s="209"/>
      <c r="K53" s="182"/>
      <c r="L53" s="184"/>
      <c r="M53" s="384"/>
      <c r="N53" s="381"/>
      <c r="O53" s="387"/>
      <c r="P53" s="519"/>
      <c r="Q53" s="497"/>
    </row>
    <row r="54" spans="1:22" ht="21" x14ac:dyDescent="0.25">
      <c r="A54" s="401">
        <v>16</v>
      </c>
      <c r="B54" s="107" t="s">
        <v>173</v>
      </c>
      <c r="C54" s="424">
        <v>467200</v>
      </c>
      <c r="D54" s="424">
        <v>326998</v>
      </c>
      <c r="E54" s="428" t="s">
        <v>99</v>
      </c>
      <c r="F54" s="390" t="s">
        <v>194</v>
      </c>
      <c r="G54" s="393">
        <v>321901</v>
      </c>
      <c r="H54" s="390" t="s">
        <v>194</v>
      </c>
      <c r="I54" s="393">
        <v>321901</v>
      </c>
      <c r="J54" s="112" t="s">
        <v>139</v>
      </c>
      <c r="K54" s="107" t="s">
        <v>195</v>
      </c>
      <c r="L54" s="94" t="s">
        <v>196</v>
      </c>
      <c r="M54" s="382" t="s">
        <v>213</v>
      </c>
      <c r="N54" s="379" t="s">
        <v>168</v>
      </c>
      <c r="O54" s="376"/>
      <c r="P54" s="489">
        <v>242828</v>
      </c>
      <c r="Q54" s="495" t="s">
        <v>218</v>
      </c>
    </row>
    <row r="55" spans="1:22" ht="21" x14ac:dyDescent="0.25">
      <c r="A55" s="402"/>
      <c r="B55" s="94" t="s">
        <v>175</v>
      </c>
      <c r="C55" s="425"/>
      <c r="D55" s="425"/>
      <c r="E55" s="429"/>
      <c r="F55" s="391"/>
      <c r="G55" s="394"/>
      <c r="H55" s="391"/>
      <c r="I55" s="394"/>
      <c r="J55" s="87" t="s">
        <v>105</v>
      </c>
      <c r="K55" s="182"/>
      <c r="L55" s="183"/>
      <c r="M55" s="383"/>
      <c r="N55" s="380"/>
      <c r="O55" s="377"/>
      <c r="P55" s="490"/>
      <c r="Q55" s="496"/>
    </row>
    <row r="56" spans="1:22" ht="21" x14ac:dyDescent="0.25">
      <c r="A56" s="403"/>
      <c r="B56" s="115" t="s">
        <v>197</v>
      </c>
      <c r="C56" s="427"/>
      <c r="D56" s="427"/>
      <c r="E56" s="430"/>
      <c r="F56" s="392"/>
      <c r="G56" s="395"/>
      <c r="H56" s="392"/>
      <c r="I56" s="395"/>
      <c r="J56" s="209"/>
      <c r="K56" s="182"/>
      <c r="L56" s="184"/>
      <c r="M56" s="384"/>
      <c r="N56" s="381"/>
      <c r="O56" s="378"/>
      <c r="P56" s="491"/>
      <c r="Q56" s="497"/>
    </row>
    <row r="57" spans="1:22" ht="21" x14ac:dyDescent="0.35">
      <c r="A57" s="401">
        <v>17</v>
      </c>
      <c r="B57" s="97" t="s">
        <v>198</v>
      </c>
      <c r="C57" s="424">
        <v>24440</v>
      </c>
      <c r="D57" s="424">
        <v>26150.799999999999</v>
      </c>
      <c r="E57" s="428" t="s">
        <v>99</v>
      </c>
      <c r="F57" s="204" t="s">
        <v>132</v>
      </c>
      <c r="G57" s="207">
        <v>26150.799999999999</v>
      </c>
      <c r="H57" s="390" t="s">
        <v>132</v>
      </c>
      <c r="I57" s="393">
        <v>26150.799999999999</v>
      </c>
      <c r="J57" s="123" t="s">
        <v>101</v>
      </c>
      <c r="K57" s="124" t="s">
        <v>199</v>
      </c>
      <c r="L57" s="94" t="s">
        <v>202</v>
      </c>
      <c r="M57" s="382" t="s">
        <v>215</v>
      </c>
      <c r="N57" s="379" t="s">
        <v>168</v>
      </c>
      <c r="O57" s="376"/>
      <c r="P57" s="489">
        <v>242828</v>
      </c>
      <c r="Q57" s="495" t="s">
        <v>218</v>
      </c>
    </row>
    <row r="58" spans="1:22" ht="21" x14ac:dyDescent="0.25">
      <c r="A58" s="402"/>
      <c r="B58" s="97" t="s">
        <v>200</v>
      </c>
      <c r="C58" s="425"/>
      <c r="D58" s="425"/>
      <c r="E58" s="429"/>
      <c r="F58" s="208" t="s">
        <v>201</v>
      </c>
      <c r="G58" s="96">
        <v>27820</v>
      </c>
      <c r="H58" s="391"/>
      <c r="I58" s="394"/>
      <c r="J58" s="125" t="s">
        <v>105</v>
      </c>
      <c r="K58" s="182"/>
      <c r="L58" s="183"/>
      <c r="M58" s="383"/>
      <c r="N58" s="380"/>
      <c r="O58" s="377"/>
      <c r="P58" s="490"/>
      <c r="Q58" s="496"/>
    </row>
    <row r="59" spans="1:22" ht="21" x14ac:dyDescent="0.25">
      <c r="A59" s="403"/>
      <c r="B59" s="119"/>
      <c r="C59" s="427"/>
      <c r="D59" s="427"/>
      <c r="E59" s="430"/>
      <c r="F59" s="209" t="s">
        <v>203</v>
      </c>
      <c r="G59" s="117">
        <v>28547.599999999999</v>
      </c>
      <c r="H59" s="392"/>
      <c r="I59" s="395"/>
      <c r="J59" s="209"/>
      <c r="K59" s="228"/>
      <c r="L59" s="184"/>
      <c r="M59" s="384"/>
      <c r="N59" s="381"/>
      <c r="O59" s="378"/>
      <c r="P59" s="491"/>
      <c r="Q59" s="497"/>
    </row>
    <row r="60" spans="1:22" ht="21" x14ac:dyDescent="0.35">
      <c r="A60" s="401">
        <v>18</v>
      </c>
      <c r="B60" s="92" t="s">
        <v>205</v>
      </c>
      <c r="C60" s="424">
        <v>1800000</v>
      </c>
      <c r="D60" s="424">
        <v>1907684.81</v>
      </c>
      <c r="E60" s="428" t="s">
        <v>19</v>
      </c>
      <c r="F60" s="390" t="s">
        <v>206</v>
      </c>
      <c r="G60" s="393">
        <v>1925900</v>
      </c>
      <c r="H60" s="390" t="s">
        <v>206</v>
      </c>
      <c r="I60" s="393">
        <v>1907684.81</v>
      </c>
      <c r="J60" s="205" t="s">
        <v>139</v>
      </c>
      <c r="K60" s="201" t="s">
        <v>207</v>
      </c>
      <c r="L60" s="107" t="s">
        <v>208</v>
      </c>
      <c r="M60" s="382" t="s">
        <v>216</v>
      </c>
      <c r="N60" s="379" t="s">
        <v>168</v>
      </c>
      <c r="O60" s="385"/>
      <c r="P60" s="489">
        <v>242828</v>
      </c>
      <c r="Q60" s="495" t="s">
        <v>218</v>
      </c>
    </row>
    <row r="61" spans="1:22" ht="21" x14ac:dyDescent="0.25">
      <c r="A61" s="402"/>
      <c r="B61" s="89" t="s">
        <v>141</v>
      </c>
      <c r="C61" s="425"/>
      <c r="D61" s="425"/>
      <c r="E61" s="429"/>
      <c r="F61" s="391"/>
      <c r="G61" s="394"/>
      <c r="H61" s="391"/>
      <c r="I61" s="394"/>
      <c r="J61" s="87" t="s">
        <v>105</v>
      </c>
      <c r="K61" s="182"/>
      <c r="L61" s="183"/>
      <c r="M61" s="383"/>
      <c r="N61" s="380"/>
      <c r="O61" s="386"/>
      <c r="P61" s="490"/>
      <c r="Q61" s="496"/>
    </row>
    <row r="62" spans="1:22" ht="21" x14ac:dyDescent="0.25">
      <c r="A62" s="403"/>
      <c r="B62" s="143" t="s">
        <v>209</v>
      </c>
      <c r="C62" s="426"/>
      <c r="D62" s="427"/>
      <c r="E62" s="430"/>
      <c r="F62" s="392"/>
      <c r="G62" s="395"/>
      <c r="H62" s="392"/>
      <c r="I62" s="395"/>
      <c r="J62" s="202"/>
      <c r="K62" s="228"/>
      <c r="L62" s="184"/>
      <c r="M62" s="384"/>
      <c r="N62" s="381"/>
      <c r="O62" s="387"/>
      <c r="P62" s="491"/>
      <c r="Q62" s="497"/>
      <c r="S62" s="310" t="s">
        <v>304</v>
      </c>
      <c r="T62" s="308">
        <f>SUM(I41:I62)</f>
        <v>3692300.6100000003</v>
      </c>
      <c r="U62" s="312" t="s">
        <v>309</v>
      </c>
      <c r="V62" s="311">
        <f>SUM('แบบ สขร. พ.ย. 64 '!I26,'แบบ สขร. พ.ย. 64 '!I42)</f>
        <v>3692300.6100000003</v>
      </c>
    </row>
    <row r="63" spans="1:22" ht="21" customHeight="1" x14ac:dyDescent="0.35">
      <c r="A63" s="401">
        <v>19</v>
      </c>
      <c r="B63" s="107" t="s">
        <v>173</v>
      </c>
      <c r="C63" s="424">
        <v>320000</v>
      </c>
      <c r="D63" s="424">
        <v>331699</v>
      </c>
      <c r="E63" s="428" t="s">
        <v>99</v>
      </c>
      <c r="F63" s="390" t="s">
        <v>223</v>
      </c>
      <c r="G63" s="393">
        <v>326727</v>
      </c>
      <c r="H63" s="390" t="s">
        <v>223</v>
      </c>
      <c r="I63" s="393">
        <v>326727</v>
      </c>
      <c r="J63" s="112" t="s">
        <v>139</v>
      </c>
      <c r="K63" s="201" t="s">
        <v>224</v>
      </c>
      <c r="L63" s="114" t="s">
        <v>225</v>
      </c>
      <c r="M63" s="382" t="s">
        <v>213</v>
      </c>
      <c r="N63" s="379" t="s">
        <v>168</v>
      </c>
      <c r="O63" s="215"/>
      <c r="P63" s="489">
        <v>242858</v>
      </c>
      <c r="Q63" s="495" t="s">
        <v>218</v>
      </c>
    </row>
    <row r="64" spans="1:22" ht="21" customHeight="1" x14ac:dyDescent="0.25">
      <c r="A64" s="435"/>
      <c r="B64" s="94" t="s">
        <v>175</v>
      </c>
      <c r="C64" s="425"/>
      <c r="D64" s="425"/>
      <c r="E64" s="429"/>
      <c r="F64" s="391"/>
      <c r="G64" s="394"/>
      <c r="H64" s="391"/>
      <c r="I64" s="394"/>
      <c r="J64" s="87" t="s">
        <v>105</v>
      </c>
      <c r="K64" s="114"/>
      <c r="L64" s="183"/>
      <c r="M64" s="383"/>
      <c r="N64" s="449"/>
      <c r="O64" s="216"/>
      <c r="P64" s="490"/>
      <c r="Q64" s="496"/>
    </row>
    <row r="65" spans="1:17" ht="21" customHeight="1" x14ac:dyDescent="0.25">
      <c r="A65" s="403"/>
      <c r="B65" s="115" t="s">
        <v>226</v>
      </c>
      <c r="C65" s="427"/>
      <c r="D65" s="427"/>
      <c r="E65" s="430"/>
      <c r="F65" s="392"/>
      <c r="G65" s="395"/>
      <c r="H65" s="392"/>
      <c r="I65" s="434"/>
      <c r="J65" s="118"/>
      <c r="K65" s="118"/>
      <c r="L65" s="183"/>
      <c r="M65" s="384"/>
      <c r="N65" s="505"/>
      <c r="O65" s="217"/>
      <c r="P65" s="491"/>
      <c r="Q65" s="497"/>
    </row>
    <row r="66" spans="1:17" ht="21" customHeight="1" x14ac:dyDescent="0.25">
      <c r="A66" s="401">
        <v>20</v>
      </c>
      <c r="B66" s="107" t="s">
        <v>227</v>
      </c>
      <c r="C66" s="404">
        <v>1840000</v>
      </c>
      <c r="D66" s="407">
        <v>1964123</v>
      </c>
      <c r="E66" s="428" t="s">
        <v>161</v>
      </c>
      <c r="F66" s="226" t="s">
        <v>228</v>
      </c>
      <c r="G66" s="218">
        <v>1948500</v>
      </c>
      <c r="H66" s="476" t="s">
        <v>228</v>
      </c>
      <c r="I66" s="506">
        <v>1948410</v>
      </c>
      <c r="J66" s="226"/>
      <c r="K66" s="248"/>
      <c r="L66" s="107"/>
      <c r="M66" s="382" t="s">
        <v>251</v>
      </c>
      <c r="N66" s="379" t="s">
        <v>168</v>
      </c>
      <c r="O66" s="498"/>
      <c r="P66" s="489">
        <v>242858</v>
      </c>
      <c r="Q66" s="495" t="s">
        <v>218</v>
      </c>
    </row>
    <row r="67" spans="1:17" ht="21" customHeight="1" x14ac:dyDescent="0.25">
      <c r="A67" s="402"/>
      <c r="B67" s="94" t="s">
        <v>229</v>
      </c>
      <c r="C67" s="471"/>
      <c r="D67" s="473"/>
      <c r="E67" s="429"/>
      <c r="F67" s="219" t="s">
        <v>162</v>
      </c>
      <c r="G67" s="96">
        <v>1960123</v>
      </c>
      <c r="H67" s="477"/>
      <c r="I67" s="466"/>
      <c r="J67" s="229"/>
      <c r="K67" s="245"/>
      <c r="L67" s="183"/>
      <c r="M67" s="383"/>
      <c r="N67" s="449"/>
      <c r="O67" s="499"/>
      <c r="P67" s="490"/>
      <c r="Q67" s="496"/>
    </row>
    <row r="68" spans="1:17" ht="21" customHeight="1" x14ac:dyDescent="0.35">
      <c r="A68" s="402"/>
      <c r="B68" s="94" t="s">
        <v>230</v>
      </c>
      <c r="C68" s="471"/>
      <c r="D68" s="473"/>
      <c r="E68" s="429"/>
      <c r="F68" s="219" t="s">
        <v>206</v>
      </c>
      <c r="G68" s="96">
        <v>1962000</v>
      </c>
      <c r="H68" s="477"/>
      <c r="I68" s="466"/>
      <c r="J68" s="219" t="s">
        <v>101</v>
      </c>
      <c r="K68" s="249" t="s">
        <v>231</v>
      </c>
      <c r="L68" s="94" t="s">
        <v>233</v>
      </c>
      <c r="M68" s="383"/>
      <c r="N68" s="449"/>
      <c r="O68" s="499"/>
      <c r="P68" s="490"/>
      <c r="Q68" s="496"/>
    </row>
    <row r="69" spans="1:17" ht="21" customHeight="1" x14ac:dyDescent="0.25">
      <c r="A69" s="402"/>
      <c r="B69" s="94"/>
      <c r="C69" s="471"/>
      <c r="D69" s="473"/>
      <c r="E69" s="429"/>
      <c r="F69" s="219" t="s">
        <v>232</v>
      </c>
      <c r="G69" s="96">
        <v>1964000</v>
      </c>
      <c r="H69" s="477"/>
      <c r="I69" s="466"/>
      <c r="J69" s="219" t="s">
        <v>105</v>
      </c>
      <c r="K69" s="237"/>
      <c r="L69" s="183"/>
      <c r="M69" s="383"/>
      <c r="N69" s="449"/>
      <c r="O69" s="499"/>
      <c r="P69" s="490"/>
      <c r="Q69" s="496"/>
    </row>
    <row r="70" spans="1:17" ht="21" customHeight="1" x14ac:dyDescent="0.25">
      <c r="A70" s="402"/>
      <c r="B70" s="94"/>
      <c r="C70" s="471"/>
      <c r="D70" s="473"/>
      <c r="E70" s="429"/>
      <c r="F70" s="219" t="s">
        <v>186</v>
      </c>
      <c r="G70" s="96">
        <v>1964000</v>
      </c>
      <c r="H70" s="477"/>
      <c r="I70" s="466"/>
      <c r="J70" s="229"/>
      <c r="K70" s="245"/>
      <c r="L70" s="183"/>
      <c r="M70" s="383"/>
      <c r="N70" s="449"/>
      <c r="O70" s="499"/>
      <c r="P70" s="490"/>
      <c r="Q70" s="496"/>
    </row>
    <row r="71" spans="1:17" ht="21" customHeight="1" x14ac:dyDescent="0.25">
      <c r="A71" s="403"/>
      <c r="B71" s="94"/>
      <c r="C71" s="472"/>
      <c r="D71" s="474"/>
      <c r="E71" s="430"/>
      <c r="F71" s="220" t="s">
        <v>234</v>
      </c>
      <c r="G71" s="96">
        <v>1965000</v>
      </c>
      <c r="H71" s="478"/>
      <c r="I71" s="467"/>
      <c r="J71" s="229"/>
      <c r="K71" s="245"/>
      <c r="L71" s="184"/>
      <c r="M71" s="384"/>
      <c r="N71" s="505"/>
      <c r="O71" s="500"/>
      <c r="P71" s="491"/>
      <c r="Q71" s="497"/>
    </row>
    <row r="72" spans="1:17" ht="21" customHeight="1" x14ac:dyDescent="0.35">
      <c r="A72" s="401">
        <v>21</v>
      </c>
      <c r="B72" s="107" t="s">
        <v>227</v>
      </c>
      <c r="C72" s="407">
        <v>1840000</v>
      </c>
      <c r="D72" s="407">
        <v>1964009</v>
      </c>
      <c r="E72" s="428" t="s">
        <v>161</v>
      </c>
      <c r="F72" s="229" t="s">
        <v>232</v>
      </c>
      <c r="G72" s="218">
        <v>1950000</v>
      </c>
      <c r="H72" s="476" t="s">
        <v>232</v>
      </c>
      <c r="I72" s="416">
        <v>1949876</v>
      </c>
      <c r="J72" s="226"/>
      <c r="K72" s="248"/>
      <c r="L72" s="253"/>
      <c r="M72" s="502" t="s">
        <v>251</v>
      </c>
      <c r="N72" s="501" t="s">
        <v>168</v>
      </c>
      <c r="O72" s="498"/>
      <c r="P72" s="489">
        <v>242858</v>
      </c>
      <c r="Q72" s="492" t="s">
        <v>218</v>
      </c>
    </row>
    <row r="73" spans="1:17" ht="21" customHeight="1" x14ac:dyDescent="0.35">
      <c r="A73" s="402"/>
      <c r="B73" s="94" t="s">
        <v>235</v>
      </c>
      <c r="C73" s="473"/>
      <c r="D73" s="473"/>
      <c r="E73" s="429"/>
      <c r="F73" s="219" t="s">
        <v>162</v>
      </c>
      <c r="G73" s="96">
        <v>1964000</v>
      </c>
      <c r="H73" s="477"/>
      <c r="I73" s="466"/>
      <c r="J73" s="219" t="s">
        <v>101</v>
      </c>
      <c r="K73" s="249" t="s">
        <v>236</v>
      </c>
      <c r="L73" s="230" t="s">
        <v>238</v>
      </c>
      <c r="M73" s="502"/>
      <c r="N73" s="501"/>
      <c r="O73" s="499"/>
      <c r="P73" s="490"/>
      <c r="Q73" s="493"/>
    </row>
    <row r="74" spans="1:17" ht="21" customHeight="1" x14ac:dyDescent="0.25">
      <c r="A74" s="402"/>
      <c r="B74" s="94" t="s">
        <v>237</v>
      </c>
      <c r="C74" s="473"/>
      <c r="D74" s="473"/>
      <c r="E74" s="429"/>
      <c r="F74" s="219" t="s">
        <v>228</v>
      </c>
      <c r="G74" s="96">
        <v>1964000</v>
      </c>
      <c r="H74" s="477"/>
      <c r="I74" s="466"/>
      <c r="J74" s="219" t="s">
        <v>105</v>
      </c>
      <c r="K74" s="237"/>
      <c r="L74" s="254"/>
      <c r="M74" s="502"/>
      <c r="N74" s="501"/>
      <c r="O74" s="499"/>
      <c r="P74" s="490"/>
      <c r="Q74" s="493"/>
    </row>
    <row r="75" spans="1:17" ht="21" customHeight="1" x14ac:dyDescent="0.25">
      <c r="A75" s="402"/>
      <c r="B75" s="231"/>
      <c r="C75" s="473"/>
      <c r="D75" s="473"/>
      <c r="E75" s="429"/>
      <c r="F75" s="219" t="s">
        <v>186</v>
      </c>
      <c r="G75" s="96">
        <v>1964000</v>
      </c>
      <c r="H75" s="477"/>
      <c r="I75" s="466"/>
      <c r="J75" s="232"/>
      <c r="K75" s="250"/>
      <c r="L75" s="254"/>
      <c r="M75" s="502"/>
      <c r="N75" s="501"/>
      <c r="O75" s="499"/>
      <c r="P75" s="490"/>
      <c r="Q75" s="493"/>
    </row>
    <row r="76" spans="1:17" ht="21" customHeight="1" x14ac:dyDescent="0.25">
      <c r="A76" s="403"/>
      <c r="B76" s="231"/>
      <c r="C76" s="474"/>
      <c r="D76" s="474"/>
      <c r="E76" s="430"/>
      <c r="F76" s="220" t="s">
        <v>234</v>
      </c>
      <c r="G76" s="96">
        <v>1964009</v>
      </c>
      <c r="H76" s="478"/>
      <c r="I76" s="467"/>
      <c r="J76" s="232"/>
      <c r="K76" s="250"/>
      <c r="L76" s="255"/>
      <c r="M76" s="502"/>
      <c r="N76" s="501"/>
      <c r="O76" s="500"/>
      <c r="P76" s="490"/>
      <c r="Q76" s="494"/>
    </row>
    <row r="77" spans="1:17" ht="21" customHeight="1" x14ac:dyDescent="0.35">
      <c r="A77" s="401">
        <v>22</v>
      </c>
      <c r="B77" s="233" t="s">
        <v>239</v>
      </c>
      <c r="C77" s="457">
        <v>1810054</v>
      </c>
      <c r="D77" s="457">
        <v>1936757.78</v>
      </c>
      <c r="E77" s="401" t="s">
        <v>161</v>
      </c>
      <c r="F77" s="225" t="s">
        <v>240</v>
      </c>
      <c r="G77" s="234">
        <v>1882028.35</v>
      </c>
      <c r="H77" s="432" t="s">
        <v>240</v>
      </c>
      <c r="I77" s="463">
        <v>1882028.35</v>
      </c>
      <c r="J77" s="235"/>
      <c r="K77" s="251"/>
      <c r="L77" s="201"/>
      <c r="M77" s="502" t="s">
        <v>252</v>
      </c>
      <c r="N77" s="501" t="s">
        <v>168</v>
      </c>
      <c r="O77" s="498"/>
      <c r="P77" s="489">
        <v>242858</v>
      </c>
      <c r="Q77" s="492" t="s">
        <v>218</v>
      </c>
    </row>
    <row r="78" spans="1:17" ht="21" customHeight="1" x14ac:dyDescent="0.35">
      <c r="A78" s="402"/>
      <c r="B78" s="231" t="s">
        <v>141</v>
      </c>
      <c r="C78" s="479"/>
      <c r="D78" s="479"/>
      <c r="E78" s="402"/>
      <c r="F78" s="214" t="s">
        <v>241</v>
      </c>
      <c r="G78" s="236">
        <v>1936000</v>
      </c>
      <c r="H78" s="503"/>
      <c r="I78" s="464"/>
      <c r="J78" s="219" t="s">
        <v>101</v>
      </c>
      <c r="K78" s="249" t="s">
        <v>242</v>
      </c>
      <c r="L78" s="230" t="s">
        <v>245</v>
      </c>
      <c r="M78" s="502"/>
      <c r="N78" s="501"/>
      <c r="O78" s="499"/>
      <c r="P78" s="490"/>
      <c r="Q78" s="493"/>
    </row>
    <row r="79" spans="1:17" ht="21" customHeight="1" x14ac:dyDescent="0.25">
      <c r="A79" s="402"/>
      <c r="B79" s="231" t="s">
        <v>243</v>
      </c>
      <c r="C79" s="479"/>
      <c r="D79" s="479"/>
      <c r="E79" s="402"/>
      <c r="F79" s="214" t="s">
        <v>244</v>
      </c>
      <c r="G79" s="236">
        <v>1936700</v>
      </c>
      <c r="H79" s="503"/>
      <c r="I79" s="464"/>
      <c r="J79" s="219" t="s">
        <v>105</v>
      </c>
      <c r="K79" s="237"/>
      <c r="L79" s="183"/>
      <c r="M79" s="502"/>
      <c r="N79" s="501"/>
      <c r="O79" s="499"/>
      <c r="P79" s="490"/>
      <c r="Q79" s="493"/>
    </row>
    <row r="80" spans="1:17" ht="21" customHeight="1" x14ac:dyDescent="0.25">
      <c r="A80" s="403"/>
      <c r="B80" s="231"/>
      <c r="C80" s="480"/>
      <c r="D80" s="480"/>
      <c r="E80" s="403"/>
      <c r="F80" s="214" t="s">
        <v>246</v>
      </c>
      <c r="G80" s="236">
        <v>1936757</v>
      </c>
      <c r="H80" s="504"/>
      <c r="I80" s="465"/>
      <c r="J80" s="232"/>
      <c r="K80" s="250"/>
      <c r="L80" s="184"/>
      <c r="M80" s="502"/>
      <c r="N80" s="501"/>
      <c r="O80" s="500"/>
      <c r="P80" s="491"/>
      <c r="Q80" s="494"/>
    </row>
    <row r="81" spans="1:22" ht="21" customHeight="1" x14ac:dyDescent="0.35">
      <c r="A81" s="401">
        <v>23</v>
      </c>
      <c r="B81" s="107" t="s">
        <v>227</v>
      </c>
      <c r="C81" s="407">
        <v>2800000</v>
      </c>
      <c r="D81" s="407">
        <v>2879409</v>
      </c>
      <c r="E81" s="428" t="s">
        <v>161</v>
      </c>
      <c r="F81" s="226" t="s">
        <v>228</v>
      </c>
      <c r="G81" s="218">
        <v>2859000</v>
      </c>
      <c r="H81" s="476" t="s">
        <v>228</v>
      </c>
      <c r="I81" s="416">
        <v>2858761</v>
      </c>
      <c r="J81" s="226"/>
      <c r="K81" s="248"/>
      <c r="L81" s="201"/>
      <c r="M81" s="502" t="s">
        <v>251</v>
      </c>
      <c r="N81" s="501" t="s">
        <v>168</v>
      </c>
      <c r="O81" s="498"/>
      <c r="P81" s="489">
        <v>242858</v>
      </c>
      <c r="Q81" s="492" t="s">
        <v>218</v>
      </c>
    </row>
    <row r="82" spans="1:22" ht="21" customHeight="1" x14ac:dyDescent="0.25">
      <c r="A82" s="402"/>
      <c r="B82" s="94" t="s">
        <v>247</v>
      </c>
      <c r="C82" s="473"/>
      <c r="D82" s="473"/>
      <c r="E82" s="429"/>
      <c r="F82" s="219" t="s">
        <v>164</v>
      </c>
      <c r="G82" s="96">
        <v>2876500</v>
      </c>
      <c r="H82" s="477"/>
      <c r="I82" s="466"/>
      <c r="J82" s="229"/>
      <c r="K82" s="245"/>
      <c r="L82" s="183"/>
      <c r="M82" s="502"/>
      <c r="N82" s="501"/>
      <c r="O82" s="499"/>
      <c r="P82" s="490"/>
      <c r="Q82" s="493"/>
    </row>
    <row r="83" spans="1:22" ht="21" customHeight="1" x14ac:dyDescent="0.35">
      <c r="A83" s="402"/>
      <c r="B83" s="94" t="s">
        <v>248</v>
      </c>
      <c r="C83" s="473"/>
      <c r="D83" s="473"/>
      <c r="E83" s="429"/>
      <c r="F83" s="219" t="s">
        <v>206</v>
      </c>
      <c r="G83" s="96">
        <v>2878000</v>
      </c>
      <c r="H83" s="477"/>
      <c r="I83" s="466"/>
      <c r="J83" s="219" t="s">
        <v>101</v>
      </c>
      <c r="K83" s="249" t="s">
        <v>249</v>
      </c>
      <c r="L83" s="230" t="s">
        <v>245</v>
      </c>
      <c r="M83" s="502"/>
      <c r="N83" s="501"/>
      <c r="O83" s="499"/>
      <c r="P83" s="490"/>
      <c r="Q83" s="493"/>
    </row>
    <row r="84" spans="1:22" ht="21" customHeight="1" x14ac:dyDescent="0.25">
      <c r="A84" s="402"/>
      <c r="B84" s="94" t="s">
        <v>250</v>
      </c>
      <c r="C84" s="473"/>
      <c r="D84" s="473"/>
      <c r="E84" s="429"/>
      <c r="F84" s="219" t="s">
        <v>232</v>
      </c>
      <c r="G84" s="96">
        <v>2879000</v>
      </c>
      <c r="H84" s="477"/>
      <c r="I84" s="466"/>
      <c r="J84" s="219" t="s">
        <v>105</v>
      </c>
      <c r="K84" s="237"/>
      <c r="L84" s="183"/>
      <c r="M84" s="502"/>
      <c r="N84" s="501"/>
      <c r="O84" s="499"/>
      <c r="P84" s="490"/>
      <c r="Q84" s="493"/>
    </row>
    <row r="85" spans="1:22" ht="21" customHeight="1" x14ac:dyDescent="0.25">
      <c r="A85" s="402"/>
      <c r="B85" s="94"/>
      <c r="C85" s="473"/>
      <c r="D85" s="473"/>
      <c r="E85" s="429"/>
      <c r="F85" s="219" t="s">
        <v>162</v>
      </c>
      <c r="G85" s="96">
        <v>2879000</v>
      </c>
      <c r="H85" s="477"/>
      <c r="I85" s="466"/>
      <c r="J85" s="219"/>
      <c r="K85" s="237"/>
      <c r="L85" s="183"/>
      <c r="M85" s="502"/>
      <c r="N85" s="501"/>
      <c r="O85" s="499"/>
      <c r="P85" s="490"/>
      <c r="Q85" s="493"/>
    </row>
    <row r="86" spans="1:22" ht="21" customHeight="1" x14ac:dyDescent="0.25">
      <c r="A86" s="403"/>
      <c r="B86" s="115"/>
      <c r="C86" s="474"/>
      <c r="D86" s="474"/>
      <c r="E86" s="430"/>
      <c r="F86" s="220" t="s">
        <v>186</v>
      </c>
      <c r="G86" s="117">
        <v>2879400</v>
      </c>
      <c r="H86" s="478"/>
      <c r="I86" s="467"/>
      <c r="J86" s="220"/>
      <c r="K86" s="252"/>
      <c r="L86" s="184"/>
      <c r="M86" s="502"/>
      <c r="N86" s="501"/>
      <c r="O86" s="500"/>
      <c r="P86" s="491"/>
      <c r="Q86" s="494"/>
      <c r="S86" s="310" t="s">
        <v>305</v>
      </c>
      <c r="T86" s="308">
        <f>SUM(I63:I86)</f>
        <v>8965802.3499999996</v>
      </c>
      <c r="U86" s="312" t="s">
        <v>310</v>
      </c>
      <c r="V86" s="311">
        <f>SUM('แบบ สขร. ธ.ค. 64 '!I10,'แบบ สขร. ธ.ค. 64 '!I44)</f>
        <v>8965802.3499999996</v>
      </c>
    </row>
    <row r="87" spans="1:22" ht="32.25" x14ac:dyDescent="0.25">
      <c r="A87" s="401">
        <v>24</v>
      </c>
      <c r="B87" s="107" t="s">
        <v>227</v>
      </c>
      <c r="C87" s="404">
        <v>9345000</v>
      </c>
      <c r="D87" s="407">
        <v>7988808</v>
      </c>
      <c r="E87" s="428" t="s">
        <v>19</v>
      </c>
      <c r="F87" s="433" t="s">
        <v>164</v>
      </c>
      <c r="G87" s="393">
        <v>6654654</v>
      </c>
      <c r="H87" s="476" t="s">
        <v>164</v>
      </c>
      <c r="I87" s="416">
        <v>6650682</v>
      </c>
      <c r="J87" s="273"/>
      <c r="K87" s="273"/>
      <c r="M87" s="243"/>
      <c r="N87" s="246"/>
      <c r="O87" s="385"/>
      <c r="P87" s="489">
        <v>242889</v>
      </c>
      <c r="Q87" s="492" t="s">
        <v>218</v>
      </c>
    </row>
    <row r="88" spans="1:22" ht="21" x14ac:dyDescent="0.35">
      <c r="A88" s="402"/>
      <c r="B88" s="94" t="s">
        <v>256</v>
      </c>
      <c r="C88" s="471"/>
      <c r="D88" s="473"/>
      <c r="E88" s="429"/>
      <c r="F88" s="475"/>
      <c r="G88" s="394"/>
      <c r="H88" s="477"/>
      <c r="I88" s="466"/>
      <c r="J88" s="269" t="s">
        <v>101</v>
      </c>
      <c r="K88" s="230" t="s">
        <v>257</v>
      </c>
      <c r="L88" s="94" t="s">
        <v>259</v>
      </c>
      <c r="M88" s="383" t="s">
        <v>213</v>
      </c>
      <c r="N88" s="449" t="s">
        <v>168</v>
      </c>
      <c r="O88" s="386"/>
      <c r="P88" s="490"/>
      <c r="Q88" s="493"/>
    </row>
    <row r="89" spans="1:22" ht="21" x14ac:dyDescent="0.25">
      <c r="A89" s="402"/>
      <c r="B89" s="94" t="s">
        <v>258</v>
      </c>
      <c r="C89" s="471"/>
      <c r="D89" s="473"/>
      <c r="E89" s="429"/>
      <c r="F89" s="269" t="s">
        <v>194</v>
      </c>
      <c r="G89" s="96">
        <v>7050000</v>
      </c>
      <c r="H89" s="477"/>
      <c r="I89" s="466"/>
      <c r="J89" s="269" t="s">
        <v>105</v>
      </c>
      <c r="K89" s="94"/>
      <c r="M89" s="383"/>
      <c r="N89" s="449"/>
      <c r="O89" s="386"/>
      <c r="P89" s="490"/>
      <c r="Q89" s="493"/>
    </row>
    <row r="90" spans="1:22" ht="33.75" x14ac:dyDescent="0.35">
      <c r="A90" s="403"/>
      <c r="B90" s="94"/>
      <c r="C90" s="472"/>
      <c r="D90" s="474"/>
      <c r="E90" s="430"/>
      <c r="F90" s="270" t="s">
        <v>232</v>
      </c>
      <c r="G90" s="96">
        <v>7579000</v>
      </c>
      <c r="H90" s="478"/>
      <c r="I90" s="467"/>
      <c r="J90" s="269"/>
      <c r="K90" s="94"/>
      <c r="L90" s="184"/>
      <c r="M90" s="277"/>
      <c r="N90" s="279"/>
      <c r="O90" s="162"/>
      <c r="P90" s="491"/>
      <c r="Q90" s="494"/>
    </row>
    <row r="91" spans="1:22" ht="21" x14ac:dyDescent="0.35">
      <c r="A91" s="401">
        <v>25</v>
      </c>
      <c r="B91" s="107" t="s">
        <v>227</v>
      </c>
      <c r="C91" s="407">
        <v>9345000</v>
      </c>
      <c r="D91" s="407">
        <v>8455100</v>
      </c>
      <c r="E91" s="428" t="s">
        <v>19</v>
      </c>
      <c r="F91" s="390" t="s">
        <v>260</v>
      </c>
      <c r="G91" s="393">
        <v>7500000</v>
      </c>
      <c r="H91" s="468" t="s">
        <v>260</v>
      </c>
      <c r="I91" s="416">
        <v>7499397</v>
      </c>
      <c r="J91" s="273"/>
      <c r="K91" s="273"/>
      <c r="M91" s="241"/>
      <c r="N91" s="239"/>
      <c r="O91" s="239"/>
      <c r="P91" s="489">
        <v>242889</v>
      </c>
      <c r="Q91" s="492" t="s">
        <v>218</v>
      </c>
    </row>
    <row r="92" spans="1:22" ht="21" x14ac:dyDescent="0.35">
      <c r="A92" s="402"/>
      <c r="B92" s="94" t="s">
        <v>256</v>
      </c>
      <c r="C92" s="473"/>
      <c r="D92" s="473"/>
      <c r="E92" s="429"/>
      <c r="F92" s="391"/>
      <c r="G92" s="394"/>
      <c r="H92" s="469"/>
      <c r="I92" s="466"/>
      <c r="J92" s="269" t="s">
        <v>101</v>
      </c>
      <c r="K92" s="249" t="s">
        <v>261</v>
      </c>
      <c r="L92" s="94" t="s">
        <v>263</v>
      </c>
      <c r="M92" s="437" t="s">
        <v>213</v>
      </c>
      <c r="N92" s="449" t="s">
        <v>168</v>
      </c>
      <c r="O92" s="238"/>
      <c r="P92" s="490"/>
      <c r="Q92" s="493"/>
    </row>
    <row r="93" spans="1:22" ht="21" x14ac:dyDescent="0.35">
      <c r="A93" s="402"/>
      <c r="B93" s="94" t="s">
        <v>262</v>
      </c>
      <c r="C93" s="473"/>
      <c r="D93" s="473"/>
      <c r="E93" s="429"/>
      <c r="F93" s="269" t="s">
        <v>194</v>
      </c>
      <c r="G93" s="96">
        <v>8032345</v>
      </c>
      <c r="H93" s="469"/>
      <c r="I93" s="466"/>
      <c r="J93" s="269" t="s">
        <v>105</v>
      </c>
      <c r="K93" s="94"/>
      <c r="M93" s="437"/>
      <c r="N93" s="449"/>
      <c r="O93" s="239"/>
      <c r="P93" s="490"/>
      <c r="Q93" s="493"/>
    </row>
    <row r="94" spans="1:22" ht="32.25" x14ac:dyDescent="0.35">
      <c r="A94" s="403"/>
      <c r="B94" s="231"/>
      <c r="C94" s="474"/>
      <c r="D94" s="474"/>
      <c r="E94" s="430"/>
      <c r="F94" s="269"/>
      <c r="G94" s="96"/>
      <c r="H94" s="470"/>
      <c r="I94" s="467"/>
      <c r="J94" s="232"/>
      <c r="K94" s="232"/>
      <c r="L94" s="184"/>
      <c r="M94" s="277"/>
      <c r="N94" s="280"/>
      <c r="O94" s="240"/>
      <c r="P94" s="491"/>
      <c r="Q94" s="494"/>
    </row>
    <row r="95" spans="1:22" ht="33.75" x14ac:dyDescent="0.35">
      <c r="A95" s="401">
        <v>26</v>
      </c>
      <c r="B95" s="107" t="s">
        <v>227</v>
      </c>
      <c r="C95" s="457">
        <v>9345000</v>
      </c>
      <c r="D95" s="457">
        <v>7623425</v>
      </c>
      <c r="E95" s="428" t="s">
        <v>19</v>
      </c>
      <c r="F95" s="390" t="s">
        <v>260</v>
      </c>
      <c r="G95" s="463">
        <v>6850000</v>
      </c>
      <c r="H95" s="460" t="s">
        <v>260</v>
      </c>
      <c r="I95" s="463">
        <v>6849686</v>
      </c>
      <c r="J95" s="235"/>
      <c r="K95" s="235"/>
      <c r="M95" s="244"/>
      <c r="N95" s="278"/>
      <c r="O95" s="239"/>
      <c r="P95" s="489">
        <v>242889</v>
      </c>
      <c r="Q95" s="492" t="s">
        <v>218</v>
      </c>
    </row>
    <row r="96" spans="1:22" ht="21" x14ac:dyDescent="0.35">
      <c r="A96" s="402"/>
      <c r="B96" s="94" t="s">
        <v>256</v>
      </c>
      <c r="C96" s="479"/>
      <c r="D96" s="479"/>
      <c r="E96" s="429"/>
      <c r="F96" s="391"/>
      <c r="G96" s="464"/>
      <c r="H96" s="461"/>
      <c r="I96" s="464"/>
      <c r="J96" s="269" t="s">
        <v>101</v>
      </c>
      <c r="K96" s="230" t="s">
        <v>264</v>
      </c>
      <c r="L96" s="94" t="s">
        <v>266</v>
      </c>
      <c r="M96" s="437" t="s">
        <v>213</v>
      </c>
      <c r="N96" s="449" t="s">
        <v>168</v>
      </c>
      <c r="O96" s="239"/>
      <c r="P96" s="490"/>
      <c r="Q96" s="493"/>
    </row>
    <row r="97" spans="1:22" ht="21" x14ac:dyDescent="0.35">
      <c r="A97" s="402"/>
      <c r="B97" s="94" t="s">
        <v>265</v>
      </c>
      <c r="C97" s="479"/>
      <c r="D97" s="479"/>
      <c r="E97" s="429"/>
      <c r="F97" s="269" t="s">
        <v>194</v>
      </c>
      <c r="G97" s="271">
        <v>7245000</v>
      </c>
      <c r="H97" s="461"/>
      <c r="I97" s="464"/>
      <c r="J97" s="269" t="s">
        <v>105</v>
      </c>
      <c r="K97" s="94"/>
      <c r="M97" s="437"/>
      <c r="N97" s="449"/>
      <c r="O97" s="239"/>
      <c r="P97" s="490"/>
      <c r="Q97" s="493"/>
    </row>
    <row r="98" spans="1:22" ht="21" x14ac:dyDescent="0.35">
      <c r="A98" s="403"/>
      <c r="B98" s="275"/>
      <c r="C98" s="480"/>
      <c r="D98" s="480"/>
      <c r="E98" s="430"/>
      <c r="F98" s="270" t="s">
        <v>232</v>
      </c>
      <c r="G98" s="272">
        <v>7275000</v>
      </c>
      <c r="H98" s="462"/>
      <c r="I98" s="464"/>
      <c r="J98" s="232"/>
      <c r="K98" s="276"/>
      <c r="L98" s="184"/>
      <c r="M98" s="238"/>
      <c r="N98" s="238"/>
      <c r="O98" s="238"/>
      <c r="P98" s="491"/>
      <c r="Q98" s="494"/>
      <c r="S98" s="310" t="s">
        <v>306</v>
      </c>
      <c r="T98" s="308">
        <f>SUM(I87:I98)</f>
        <v>20999765</v>
      </c>
      <c r="U98" s="312" t="s">
        <v>311</v>
      </c>
      <c r="V98" s="311">
        <f>SUM('แบบ สขร. ม.ค. 65'!I19)</f>
        <v>20999765</v>
      </c>
    </row>
    <row r="99" spans="1:22" ht="18" customHeight="1" x14ac:dyDescent="0.25">
      <c r="A99" s="401">
        <v>27</v>
      </c>
      <c r="B99" s="107" t="s">
        <v>227</v>
      </c>
      <c r="C99" s="458">
        <v>467200</v>
      </c>
      <c r="D99" s="407">
        <v>472399</v>
      </c>
      <c r="E99" s="410" t="s">
        <v>99</v>
      </c>
      <c r="F99" s="433" t="s">
        <v>186</v>
      </c>
      <c r="G99" s="393">
        <v>465107</v>
      </c>
      <c r="H99" s="390" t="s">
        <v>186</v>
      </c>
      <c r="I99" s="393">
        <v>465107</v>
      </c>
      <c r="J99" s="305"/>
      <c r="K99" s="305"/>
      <c r="M99" s="243"/>
      <c r="N99" s="246"/>
      <c r="O99" s="385"/>
      <c r="P99" s="489">
        <v>242920</v>
      </c>
      <c r="Q99" s="492" t="s">
        <v>218</v>
      </c>
    </row>
    <row r="100" spans="1:22" ht="21" x14ac:dyDescent="0.35">
      <c r="A100" s="402"/>
      <c r="B100" s="94" t="s">
        <v>175</v>
      </c>
      <c r="C100" s="459"/>
      <c r="D100" s="408"/>
      <c r="E100" s="411"/>
      <c r="F100" s="475"/>
      <c r="G100" s="394"/>
      <c r="H100" s="391"/>
      <c r="I100" s="394"/>
      <c r="J100" s="302" t="s">
        <v>139</v>
      </c>
      <c r="K100" s="230" t="s">
        <v>277</v>
      </c>
      <c r="L100" s="94" t="s">
        <v>279</v>
      </c>
      <c r="M100" s="383" t="s">
        <v>213</v>
      </c>
      <c r="N100" s="449" t="s">
        <v>168</v>
      </c>
      <c r="O100" s="386"/>
      <c r="P100" s="490"/>
      <c r="Q100" s="493"/>
    </row>
    <row r="101" spans="1:22" ht="21" x14ac:dyDescent="0.25">
      <c r="A101" s="402"/>
      <c r="B101" s="94" t="s">
        <v>278</v>
      </c>
      <c r="C101" s="459"/>
      <c r="D101" s="408"/>
      <c r="E101" s="411"/>
      <c r="F101" s="475"/>
      <c r="G101" s="394"/>
      <c r="H101" s="391"/>
      <c r="I101" s="394"/>
      <c r="J101" s="302" t="s">
        <v>105</v>
      </c>
      <c r="K101" s="94"/>
      <c r="M101" s="383"/>
      <c r="N101" s="449"/>
      <c r="O101" s="386"/>
      <c r="P101" s="490"/>
      <c r="Q101" s="493"/>
    </row>
    <row r="102" spans="1:22" ht="33.75" x14ac:dyDescent="0.35">
      <c r="A102" s="403"/>
      <c r="B102" s="94"/>
      <c r="C102" s="459"/>
      <c r="D102" s="408"/>
      <c r="E102" s="411"/>
      <c r="F102" s="485"/>
      <c r="G102" s="395"/>
      <c r="H102" s="392"/>
      <c r="I102" s="395"/>
      <c r="J102" s="302"/>
      <c r="K102" s="94"/>
      <c r="L102" s="184"/>
      <c r="M102" s="277"/>
      <c r="N102" s="279"/>
      <c r="O102" s="162"/>
      <c r="P102" s="491"/>
      <c r="Q102" s="494"/>
    </row>
    <row r="103" spans="1:22" ht="24" customHeight="1" x14ac:dyDescent="0.35">
      <c r="A103" s="401">
        <v>28</v>
      </c>
      <c r="B103" s="107" t="s">
        <v>280</v>
      </c>
      <c r="C103" s="450">
        <v>280000</v>
      </c>
      <c r="D103" s="407">
        <v>298742</v>
      </c>
      <c r="E103" s="410" t="s">
        <v>99</v>
      </c>
      <c r="F103" s="390" t="s">
        <v>260</v>
      </c>
      <c r="G103" s="393">
        <v>294270</v>
      </c>
      <c r="H103" s="486" t="s">
        <v>260</v>
      </c>
      <c r="I103" s="393">
        <v>294270</v>
      </c>
      <c r="J103" s="305"/>
      <c r="K103" s="305"/>
      <c r="L103" s="307"/>
      <c r="M103" s="239"/>
      <c r="N103" s="239"/>
      <c r="O103" s="239"/>
      <c r="P103" s="489">
        <v>242920</v>
      </c>
      <c r="Q103" s="492" t="s">
        <v>218</v>
      </c>
    </row>
    <row r="104" spans="1:22" ht="21" x14ac:dyDescent="0.35">
      <c r="A104" s="402"/>
      <c r="B104" s="94" t="s">
        <v>281</v>
      </c>
      <c r="C104" s="451"/>
      <c r="D104" s="408"/>
      <c r="E104" s="411"/>
      <c r="F104" s="391"/>
      <c r="G104" s="394"/>
      <c r="H104" s="487"/>
      <c r="I104" s="394"/>
      <c r="J104" s="302" t="s">
        <v>139</v>
      </c>
      <c r="K104" s="230" t="s">
        <v>282</v>
      </c>
      <c r="L104" s="94" t="s">
        <v>284</v>
      </c>
      <c r="M104" s="437" t="s">
        <v>214</v>
      </c>
      <c r="N104" s="449" t="s">
        <v>168</v>
      </c>
      <c r="O104" s="238"/>
      <c r="P104" s="490"/>
      <c r="Q104" s="493"/>
    </row>
    <row r="105" spans="1:22" ht="21" x14ac:dyDescent="0.35">
      <c r="A105" s="402"/>
      <c r="B105" s="94" t="s">
        <v>283</v>
      </c>
      <c r="C105" s="451"/>
      <c r="D105" s="408"/>
      <c r="E105" s="411"/>
      <c r="F105" s="391"/>
      <c r="G105" s="394"/>
      <c r="H105" s="487"/>
      <c r="I105" s="394"/>
      <c r="J105" s="302" t="s">
        <v>105</v>
      </c>
      <c r="K105" s="94"/>
      <c r="M105" s="437"/>
      <c r="N105" s="449"/>
      <c r="O105" s="239"/>
      <c r="P105" s="490"/>
      <c r="Q105" s="493"/>
    </row>
    <row r="106" spans="1:22" ht="32.25" x14ac:dyDescent="0.35">
      <c r="A106" s="403"/>
      <c r="B106" s="275"/>
      <c r="C106" s="452"/>
      <c r="D106" s="409"/>
      <c r="E106" s="412"/>
      <c r="F106" s="392"/>
      <c r="G106" s="395"/>
      <c r="H106" s="488"/>
      <c r="I106" s="395"/>
      <c r="J106" s="276"/>
      <c r="K106" s="276"/>
      <c r="L106" s="184"/>
      <c r="M106" s="277"/>
      <c r="N106" s="280"/>
      <c r="O106" s="240"/>
      <c r="P106" s="491"/>
      <c r="Q106" s="494"/>
    </row>
    <row r="107" spans="1:22" ht="32.25" x14ac:dyDescent="0.35">
      <c r="A107" s="401">
        <v>29</v>
      </c>
      <c r="B107" s="231" t="s">
        <v>285</v>
      </c>
      <c r="C107" s="450">
        <v>309000</v>
      </c>
      <c r="D107" s="407">
        <v>330630</v>
      </c>
      <c r="E107" s="428" t="s">
        <v>99</v>
      </c>
      <c r="F107" s="433" t="s">
        <v>286</v>
      </c>
      <c r="G107" s="393">
        <v>330630</v>
      </c>
      <c r="H107" s="433" t="s">
        <v>286</v>
      </c>
      <c r="I107" s="393">
        <v>330630</v>
      </c>
      <c r="J107" s="232"/>
      <c r="K107" s="232"/>
      <c r="M107" s="382" t="s">
        <v>170</v>
      </c>
      <c r="N107" s="300"/>
      <c r="O107" s="239"/>
      <c r="P107" s="489">
        <v>242920</v>
      </c>
      <c r="Q107" s="492" t="s">
        <v>218</v>
      </c>
    </row>
    <row r="108" spans="1:22" ht="32.25" x14ac:dyDescent="0.35">
      <c r="A108" s="402"/>
      <c r="B108" s="231" t="s">
        <v>287</v>
      </c>
      <c r="C108" s="451"/>
      <c r="D108" s="408"/>
      <c r="E108" s="429"/>
      <c r="F108" s="475"/>
      <c r="G108" s="394"/>
      <c r="H108" s="475"/>
      <c r="I108" s="394"/>
      <c r="J108" s="302" t="s">
        <v>139</v>
      </c>
      <c r="K108" s="230" t="s">
        <v>288</v>
      </c>
      <c r="L108" s="94" t="s">
        <v>290</v>
      </c>
      <c r="M108" s="383"/>
      <c r="N108" s="300"/>
      <c r="O108" s="449" t="s">
        <v>168</v>
      </c>
      <c r="P108" s="490"/>
      <c r="Q108" s="493"/>
    </row>
    <row r="109" spans="1:22" ht="32.25" x14ac:dyDescent="0.25">
      <c r="A109" s="402"/>
      <c r="B109" s="231" t="s">
        <v>289</v>
      </c>
      <c r="C109" s="451"/>
      <c r="D109" s="408"/>
      <c r="E109" s="429"/>
      <c r="F109" s="475"/>
      <c r="G109" s="394"/>
      <c r="H109" s="475"/>
      <c r="I109" s="394"/>
      <c r="J109" s="302" t="s">
        <v>105</v>
      </c>
      <c r="K109" s="94"/>
      <c r="M109" s="383"/>
      <c r="N109" s="300"/>
      <c r="O109" s="449"/>
      <c r="P109" s="490"/>
      <c r="Q109" s="493"/>
    </row>
    <row r="110" spans="1:22" ht="32.25" x14ac:dyDescent="0.35">
      <c r="A110" s="403"/>
      <c r="B110" s="231"/>
      <c r="C110" s="452"/>
      <c r="D110" s="409"/>
      <c r="E110" s="430"/>
      <c r="F110" s="485"/>
      <c r="G110" s="395"/>
      <c r="H110" s="485"/>
      <c r="I110" s="395"/>
      <c r="J110" s="232"/>
      <c r="K110" s="232"/>
      <c r="L110" s="184"/>
      <c r="M110" s="384"/>
      <c r="N110" s="280"/>
      <c r="O110" s="240"/>
      <c r="P110" s="491"/>
      <c r="Q110" s="494"/>
    </row>
    <row r="111" spans="1:22" ht="24" customHeight="1" x14ac:dyDescent="0.35">
      <c r="A111" s="401">
        <v>30</v>
      </c>
      <c r="B111" s="107" t="s">
        <v>227</v>
      </c>
      <c r="C111" s="454">
        <v>467200</v>
      </c>
      <c r="D111" s="457">
        <v>494083</v>
      </c>
      <c r="E111" s="428" t="s">
        <v>99</v>
      </c>
      <c r="F111" s="390" t="s">
        <v>291</v>
      </c>
      <c r="G111" s="463">
        <v>486532</v>
      </c>
      <c r="H111" s="390" t="s">
        <v>291</v>
      </c>
      <c r="I111" s="443">
        <v>486532</v>
      </c>
      <c r="J111" s="235"/>
      <c r="K111" s="235"/>
      <c r="M111" s="244"/>
      <c r="N111" s="278"/>
      <c r="O111" s="239"/>
      <c r="P111" s="489">
        <v>242920</v>
      </c>
      <c r="Q111" s="492" t="s">
        <v>218</v>
      </c>
    </row>
    <row r="112" spans="1:22" ht="21" x14ac:dyDescent="0.35">
      <c r="A112" s="402"/>
      <c r="B112" s="94" t="s">
        <v>175</v>
      </c>
      <c r="C112" s="455"/>
      <c r="D112" s="402"/>
      <c r="E112" s="429"/>
      <c r="F112" s="391"/>
      <c r="G112" s="464"/>
      <c r="H112" s="391"/>
      <c r="I112" s="444"/>
      <c r="J112" s="302" t="s">
        <v>139</v>
      </c>
      <c r="K112" s="230" t="s">
        <v>292</v>
      </c>
      <c r="L112" s="94" t="s">
        <v>290</v>
      </c>
      <c r="M112" s="437" t="s">
        <v>213</v>
      </c>
      <c r="N112" s="449" t="s">
        <v>168</v>
      </c>
      <c r="O112" s="239"/>
      <c r="P112" s="490"/>
      <c r="Q112" s="493"/>
    </row>
    <row r="113" spans="1:22" ht="21" x14ac:dyDescent="0.35">
      <c r="A113" s="402"/>
      <c r="B113" s="94" t="s">
        <v>293</v>
      </c>
      <c r="C113" s="455"/>
      <c r="D113" s="402"/>
      <c r="E113" s="429"/>
      <c r="F113" s="391"/>
      <c r="G113" s="464"/>
      <c r="H113" s="391"/>
      <c r="I113" s="444"/>
      <c r="J113" s="302" t="s">
        <v>105</v>
      </c>
      <c r="K113" s="94"/>
      <c r="L113" s="94"/>
      <c r="M113" s="437"/>
      <c r="N113" s="449"/>
      <c r="O113" s="239"/>
      <c r="P113" s="490"/>
      <c r="Q113" s="493"/>
    </row>
    <row r="114" spans="1:22" ht="21" x14ac:dyDescent="0.35">
      <c r="A114" s="403"/>
      <c r="B114" s="275"/>
      <c r="C114" s="456"/>
      <c r="D114" s="403"/>
      <c r="E114" s="430"/>
      <c r="F114" s="392"/>
      <c r="G114" s="465"/>
      <c r="H114" s="392"/>
      <c r="I114" s="445"/>
      <c r="J114" s="276"/>
      <c r="K114" s="276"/>
      <c r="L114" s="184"/>
      <c r="M114" s="162"/>
      <c r="N114" s="162"/>
      <c r="O114" s="162"/>
      <c r="P114" s="491"/>
      <c r="Q114" s="494"/>
    </row>
    <row r="115" spans="1:22" ht="23.25" customHeight="1" x14ac:dyDescent="0.25">
      <c r="A115" s="401">
        <v>31</v>
      </c>
      <c r="B115" s="107" t="s">
        <v>227</v>
      </c>
      <c r="C115" s="458">
        <v>3500000</v>
      </c>
      <c r="D115" s="407">
        <v>3433221</v>
      </c>
      <c r="E115" s="410" t="s">
        <v>161</v>
      </c>
      <c r="F115" s="305" t="s">
        <v>162</v>
      </c>
      <c r="G115" s="304">
        <v>3364340</v>
      </c>
      <c r="H115" s="413" t="s">
        <v>162</v>
      </c>
      <c r="I115" s="453">
        <v>3362843</v>
      </c>
      <c r="J115" s="305"/>
      <c r="K115" s="305"/>
      <c r="M115" s="243"/>
      <c r="N115" s="246"/>
      <c r="O115" s="385"/>
      <c r="P115" s="489">
        <v>242920</v>
      </c>
      <c r="Q115" s="492" t="s">
        <v>218</v>
      </c>
    </row>
    <row r="116" spans="1:22" ht="23.25" customHeight="1" x14ac:dyDescent="0.35">
      <c r="A116" s="402"/>
      <c r="B116" s="94" t="s">
        <v>175</v>
      </c>
      <c r="C116" s="459"/>
      <c r="D116" s="408"/>
      <c r="E116" s="411"/>
      <c r="F116" s="302" t="s">
        <v>194</v>
      </c>
      <c r="G116" s="96">
        <v>3433000</v>
      </c>
      <c r="H116" s="414"/>
      <c r="I116" s="417"/>
      <c r="J116" s="302" t="s">
        <v>101</v>
      </c>
      <c r="K116" s="230" t="s">
        <v>297</v>
      </c>
      <c r="L116" s="170" t="s">
        <v>299</v>
      </c>
      <c r="M116" s="244"/>
      <c r="N116" s="247"/>
      <c r="O116" s="386"/>
      <c r="P116" s="490"/>
      <c r="Q116" s="493"/>
    </row>
    <row r="117" spans="1:22" ht="23.25" customHeight="1" x14ac:dyDescent="0.25">
      <c r="A117" s="402"/>
      <c r="B117" s="94" t="s">
        <v>298</v>
      </c>
      <c r="C117" s="459"/>
      <c r="D117" s="408"/>
      <c r="E117" s="411"/>
      <c r="F117" s="302" t="s">
        <v>232</v>
      </c>
      <c r="G117" s="96">
        <v>3433000</v>
      </c>
      <c r="H117" s="414"/>
      <c r="I117" s="417"/>
      <c r="J117" s="302" t="s">
        <v>105</v>
      </c>
      <c r="K117" s="94"/>
      <c r="M117" s="437" t="s">
        <v>213</v>
      </c>
      <c r="N117" s="449" t="s">
        <v>168</v>
      </c>
      <c r="O117" s="386"/>
      <c r="P117" s="490"/>
      <c r="Q117" s="493"/>
    </row>
    <row r="118" spans="1:22" ht="23.25" customHeight="1" x14ac:dyDescent="0.35">
      <c r="A118" s="402"/>
      <c r="B118" s="94"/>
      <c r="C118" s="459"/>
      <c r="D118" s="408"/>
      <c r="E118" s="411"/>
      <c r="F118" s="302" t="s">
        <v>186</v>
      </c>
      <c r="G118" s="96">
        <v>3433000</v>
      </c>
      <c r="H118" s="414"/>
      <c r="I118" s="417"/>
      <c r="J118" s="302"/>
      <c r="K118" s="94"/>
      <c r="M118" s="437"/>
      <c r="N118" s="380"/>
      <c r="O118" s="238"/>
      <c r="P118" s="490"/>
      <c r="Q118" s="493"/>
    </row>
    <row r="119" spans="1:22" ht="23.25" customHeight="1" x14ac:dyDescent="0.35">
      <c r="A119" s="403"/>
      <c r="B119" s="115"/>
      <c r="C119" s="406"/>
      <c r="D119" s="409"/>
      <c r="E119" s="412"/>
      <c r="F119" s="303" t="s">
        <v>228</v>
      </c>
      <c r="G119" s="117">
        <v>3433000</v>
      </c>
      <c r="H119" s="415"/>
      <c r="I119" s="418"/>
      <c r="J119" s="306"/>
      <c r="K119" s="306"/>
      <c r="L119" s="184"/>
      <c r="M119" s="239"/>
      <c r="N119" s="239"/>
      <c r="O119" s="239"/>
      <c r="P119" s="490"/>
      <c r="Q119" s="494"/>
    </row>
    <row r="120" spans="1:22" ht="21" x14ac:dyDescent="0.35">
      <c r="A120" s="401">
        <v>32</v>
      </c>
      <c r="B120" s="107" t="s">
        <v>227</v>
      </c>
      <c r="C120" s="450">
        <v>4672000</v>
      </c>
      <c r="D120" s="407">
        <v>4094989</v>
      </c>
      <c r="E120" s="410" t="s">
        <v>161</v>
      </c>
      <c r="F120" s="305" t="s">
        <v>194</v>
      </c>
      <c r="G120" s="304">
        <v>4084000</v>
      </c>
      <c r="H120" s="413" t="s">
        <v>194</v>
      </c>
      <c r="I120" s="453">
        <v>4080030</v>
      </c>
      <c r="J120" s="305"/>
      <c r="K120" s="305"/>
      <c r="M120" s="241"/>
      <c r="N120" s="242"/>
      <c r="O120" s="242"/>
      <c r="P120" s="489">
        <v>242920</v>
      </c>
      <c r="Q120" s="492" t="s">
        <v>218</v>
      </c>
    </row>
    <row r="121" spans="1:22" ht="21" x14ac:dyDescent="0.35">
      <c r="A121" s="402"/>
      <c r="B121" s="94" t="s">
        <v>175</v>
      </c>
      <c r="C121" s="451"/>
      <c r="D121" s="408"/>
      <c r="E121" s="411"/>
      <c r="F121" s="302" t="s">
        <v>164</v>
      </c>
      <c r="G121" s="96">
        <v>4094000</v>
      </c>
      <c r="H121" s="414"/>
      <c r="I121" s="417"/>
      <c r="J121" s="302" t="s">
        <v>101</v>
      </c>
      <c r="K121" s="230" t="s">
        <v>300</v>
      </c>
      <c r="L121" s="94" t="s">
        <v>302</v>
      </c>
      <c r="M121" s="437" t="s">
        <v>213</v>
      </c>
      <c r="N121" s="449" t="s">
        <v>168</v>
      </c>
      <c r="O121" s="239"/>
      <c r="P121" s="490"/>
      <c r="Q121" s="493"/>
    </row>
    <row r="122" spans="1:22" ht="21" x14ac:dyDescent="0.35">
      <c r="A122" s="402"/>
      <c r="B122" s="94" t="s">
        <v>301</v>
      </c>
      <c r="C122" s="451"/>
      <c r="D122" s="408"/>
      <c r="E122" s="411"/>
      <c r="F122" s="302" t="s">
        <v>228</v>
      </c>
      <c r="G122" s="96">
        <v>4094500</v>
      </c>
      <c r="H122" s="414"/>
      <c r="I122" s="417"/>
      <c r="J122" s="302" t="s">
        <v>105</v>
      </c>
      <c r="K122" s="94"/>
      <c r="M122" s="437"/>
      <c r="N122" s="380"/>
      <c r="O122" s="239"/>
      <c r="P122" s="490"/>
      <c r="Q122" s="493"/>
    </row>
    <row r="123" spans="1:22" ht="21" x14ac:dyDescent="0.35">
      <c r="A123" s="403"/>
      <c r="B123" s="275"/>
      <c r="C123" s="452"/>
      <c r="D123" s="409"/>
      <c r="E123" s="412"/>
      <c r="F123" s="303" t="s">
        <v>232</v>
      </c>
      <c r="G123" s="117">
        <v>4094900</v>
      </c>
      <c r="H123" s="415"/>
      <c r="I123" s="418"/>
      <c r="J123" s="276"/>
      <c r="K123" s="276"/>
      <c r="L123" s="184"/>
      <c r="M123" s="240"/>
      <c r="N123" s="240"/>
      <c r="O123" s="240"/>
      <c r="P123" s="491"/>
      <c r="Q123" s="494"/>
      <c r="S123" s="310" t="s">
        <v>307</v>
      </c>
      <c r="T123" s="308">
        <f>SUM(I99:I123)</f>
        <v>9019412</v>
      </c>
      <c r="U123" s="312" t="s">
        <v>312</v>
      </c>
      <c r="V123" s="311">
        <f>SUM('แบบ สขร. ก.พ. 65'!I23,'แบบ สขร. ก.พ. 65'!I42)</f>
        <v>9019412</v>
      </c>
    </row>
    <row r="124" spans="1:22" ht="32.25" x14ac:dyDescent="0.25">
      <c r="A124" s="401">
        <v>33</v>
      </c>
      <c r="B124" s="107" t="s">
        <v>227</v>
      </c>
      <c r="C124" s="458">
        <v>467200</v>
      </c>
      <c r="D124" s="407">
        <v>494367</v>
      </c>
      <c r="E124" s="410" t="s">
        <v>99</v>
      </c>
      <c r="F124" s="433" t="s">
        <v>232</v>
      </c>
      <c r="G124" s="393">
        <v>486695</v>
      </c>
      <c r="H124" s="433" t="s">
        <v>232</v>
      </c>
      <c r="I124" s="393">
        <v>486695</v>
      </c>
      <c r="J124" s="330"/>
      <c r="K124" s="330"/>
      <c r="L124" s="307"/>
      <c r="M124" s="243"/>
      <c r="N124" s="246"/>
      <c r="O124" s="385"/>
      <c r="P124" s="489">
        <v>242948</v>
      </c>
      <c r="Q124" s="492" t="s">
        <v>218</v>
      </c>
    </row>
    <row r="125" spans="1:22" ht="21" x14ac:dyDescent="0.35">
      <c r="A125" s="402"/>
      <c r="B125" s="94" t="s">
        <v>175</v>
      </c>
      <c r="C125" s="459"/>
      <c r="D125" s="408"/>
      <c r="E125" s="411"/>
      <c r="F125" s="475"/>
      <c r="G125" s="394"/>
      <c r="H125" s="475"/>
      <c r="I125" s="394"/>
      <c r="J125" s="328" t="s">
        <v>139</v>
      </c>
      <c r="K125" s="230" t="s">
        <v>316</v>
      </c>
      <c r="L125" s="94" t="s">
        <v>318</v>
      </c>
      <c r="M125" s="383" t="s">
        <v>213</v>
      </c>
      <c r="N125" s="449" t="s">
        <v>168</v>
      </c>
      <c r="O125" s="386"/>
      <c r="P125" s="490"/>
      <c r="Q125" s="493"/>
    </row>
    <row r="126" spans="1:22" ht="21" x14ac:dyDescent="0.25">
      <c r="A126" s="402"/>
      <c r="B126" s="94" t="s">
        <v>317</v>
      </c>
      <c r="C126" s="459"/>
      <c r="D126" s="408"/>
      <c r="E126" s="411"/>
      <c r="F126" s="475"/>
      <c r="G126" s="394"/>
      <c r="H126" s="475"/>
      <c r="I126" s="394"/>
      <c r="J126" s="328" t="s">
        <v>105</v>
      </c>
      <c r="K126" s="94"/>
      <c r="M126" s="383"/>
      <c r="N126" s="449"/>
      <c r="O126" s="386"/>
      <c r="P126" s="490"/>
      <c r="Q126" s="493"/>
    </row>
    <row r="127" spans="1:22" ht="33.75" x14ac:dyDescent="0.35">
      <c r="A127" s="403"/>
      <c r="B127" s="94"/>
      <c r="C127" s="459"/>
      <c r="D127" s="408"/>
      <c r="E127" s="411"/>
      <c r="F127" s="485"/>
      <c r="G127" s="395"/>
      <c r="H127" s="485"/>
      <c r="I127" s="395"/>
      <c r="J127" s="328"/>
      <c r="K127" s="94"/>
      <c r="L127" s="184"/>
      <c r="M127" s="277"/>
      <c r="N127" s="279"/>
      <c r="O127" s="162"/>
      <c r="P127" s="491"/>
      <c r="Q127" s="494"/>
    </row>
    <row r="128" spans="1:22" ht="21" x14ac:dyDescent="0.35">
      <c r="A128" s="401">
        <v>34</v>
      </c>
      <c r="B128" s="107" t="s">
        <v>319</v>
      </c>
      <c r="C128" s="450">
        <v>16000</v>
      </c>
      <c r="D128" s="407">
        <v>17120</v>
      </c>
      <c r="E128" s="410" t="s">
        <v>99</v>
      </c>
      <c r="F128" s="390" t="s">
        <v>320</v>
      </c>
      <c r="G128" s="393">
        <v>17120</v>
      </c>
      <c r="H128" s="486" t="s">
        <v>320</v>
      </c>
      <c r="I128" s="393">
        <v>17120</v>
      </c>
      <c r="J128" s="330"/>
      <c r="K128" s="330"/>
      <c r="M128" s="382" t="s">
        <v>215</v>
      </c>
      <c r="N128" s="379" t="s">
        <v>168</v>
      </c>
      <c r="O128" s="239"/>
      <c r="P128" s="489">
        <v>242948</v>
      </c>
      <c r="Q128" s="492" t="s">
        <v>218</v>
      </c>
    </row>
    <row r="129" spans="1:17" ht="21" x14ac:dyDescent="0.35">
      <c r="A129" s="402"/>
      <c r="B129" s="94" t="s">
        <v>321</v>
      </c>
      <c r="C129" s="451"/>
      <c r="D129" s="408"/>
      <c r="E129" s="411"/>
      <c r="F129" s="391"/>
      <c r="G129" s="394"/>
      <c r="H129" s="487"/>
      <c r="I129" s="394"/>
      <c r="J129" s="328" t="s">
        <v>139</v>
      </c>
      <c r="K129" s="230" t="s">
        <v>322</v>
      </c>
      <c r="L129" s="94" t="s">
        <v>324</v>
      </c>
      <c r="M129" s="383"/>
      <c r="N129" s="449"/>
      <c r="O129" s="238"/>
      <c r="P129" s="490"/>
      <c r="Q129" s="493"/>
    </row>
    <row r="130" spans="1:17" ht="21" x14ac:dyDescent="0.35">
      <c r="A130" s="402"/>
      <c r="B130" s="94"/>
      <c r="C130" s="451"/>
      <c r="D130" s="408"/>
      <c r="E130" s="411"/>
      <c r="F130" s="332" t="s">
        <v>323</v>
      </c>
      <c r="G130" s="96">
        <v>19688</v>
      </c>
      <c r="H130" s="487"/>
      <c r="I130" s="394"/>
      <c r="J130" s="328" t="s">
        <v>105</v>
      </c>
      <c r="K130" s="94"/>
      <c r="M130" s="383"/>
      <c r="N130" s="449"/>
      <c r="O130" s="239"/>
      <c r="P130" s="490"/>
      <c r="Q130" s="493"/>
    </row>
    <row r="131" spans="1:17" ht="42" x14ac:dyDescent="0.35">
      <c r="A131" s="403"/>
      <c r="B131" s="275"/>
      <c r="C131" s="452"/>
      <c r="D131" s="409"/>
      <c r="E131" s="412"/>
      <c r="F131" s="333" t="s">
        <v>325</v>
      </c>
      <c r="G131" s="117">
        <v>19720</v>
      </c>
      <c r="H131" s="488"/>
      <c r="I131" s="395"/>
      <c r="J131" s="276"/>
      <c r="K131" s="276"/>
      <c r="L131" s="184"/>
      <c r="M131" s="384"/>
      <c r="N131" s="505"/>
      <c r="O131" s="240"/>
      <c r="P131" s="491"/>
      <c r="Q131" s="494"/>
    </row>
    <row r="132" spans="1:17" ht="32.25" x14ac:dyDescent="0.35">
      <c r="A132" s="401">
        <v>35</v>
      </c>
      <c r="B132" s="233" t="s">
        <v>326</v>
      </c>
      <c r="C132" s="450">
        <v>48500</v>
      </c>
      <c r="D132" s="407">
        <v>49949</v>
      </c>
      <c r="E132" s="428" t="s">
        <v>99</v>
      </c>
      <c r="F132" s="433" t="s">
        <v>162</v>
      </c>
      <c r="G132" s="393">
        <v>49200</v>
      </c>
      <c r="H132" s="433" t="s">
        <v>162</v>
      </c>
      <c r="I132" s="393">
        <v>49200</v>
      </c>
      <c r="J132" s="235"/>
      <c r="K132" s="235"/>
      <c r="M132" s="382" t="s">
        <v>214</v>
      </c>
      <c r="N132" s="300"/>
      <c r="O132" s="239"/>
      <c r="P132" s="489">
        <v>242948</v>
      </c>
      <c r="Q132" s="492" t="s">
        <v>218</v>
      </c>
    </row>
    <row r="133" spans="1:17" ht="21" x14ac:dyDescent="0.35">
      <c r="A133" s="402"/>
      <c r="B133" s="231" t="s">
        <v>327</v>
      </c>
      <c r="C133" s="451"/>
      <c r="D133" s="408"/>
      <c r="E133" s="429"/>
      <c r="F133" s="475"/>
      <c r="G133" s="394"/>
      <c r="H133" s="475"/>
      <c r="I133" s="394"/>
      <c r="J133" s="328" t="s">
        <v>139</v>
      </c>
      <c r="K133" s="230" t="s">
        <v>328</v>
      </c>
      <c r="L133" s="94" t="s">
        <v>324</v>
      </c>
      <c r="M133" s="383"/>
      <c r="N133" s="449" t="s">
        <v>168</v>
      </c>
      <c r="O133" s="449"/>
      <c r="P133" s="490"/>
      <c r="Q133" s="493"/>
    </row>
    <row r="134" spans="1:17" ht="21" x14ac:dyDescent="0.25">
      <c r="A134" s="402"/>
      <c r="B134" s="231" t="s">
        <v>329</v>
      </c>
      <c r="C134" s="451"/>
      <c r="D134" s="408"/>
      <c r="E134" s="429"/>
      <c r="F134" s="475"/>
      <c r="G134" s="394"/>
      <c r="H134" s="475"/>
      <c r="I134" s="394"/>
      <c r="J134" s="328" t="s">
        <v>105</v>
      </c>
      <c r="K134" s="94"/>
      <c r="M134" s="383"/>
      <c r="N134" s="449"/>
      <c r="O134" s="449"/>
      <c r="P134" s="490"/>
      <c r="Q134" s="493"/>
    </row>
    <row r="135" spans="1:17" ht="32.25" x14ac:dyDescent="0.35">
      <c r="A135" s="403"/>
      <c r="B135" s="275"/>
      <c r="C135" s="452"/>
      <c r="D135" s="409"/>
      <c r="E135" s="430"/>
      <c r="F135" s="485"/>
      <c r="G135" s="395"/>
      <c r="H135" s="485"/>
      <c r="I135" s="395"/>
      <c r="J135" s="276"/>
      <c r="K135" s="276"/>
      <c r="L135" s="184"/>
      <c r="M135" s="384"/>
      <c r="N135" s="280"/>
      <c r="O135" s="240"/>
      <c r="P135" s="491"/>
      <c r="Q135" s="494"/>
    </row>
    <row r="136" spans="1:17" ht="32.25" x14ac:dyDescent="0.35">
      <c r="A136" s="401">
        <v>36</v>
      </c>
      <c r="B136" s="107" t="s">
        <v>227</v>
      </c>
      <c r="C136" s="450">
        <v>467200</v>
      </c>
      <c r="D136" s="407">
        <v>496848</v>
      </c>
      <c r="E136" s="428" t="s">
        <v>99</v>
      </c>
      <c r="F136" s="433" t="s">
        <v>330</v>
      </c>
      <c r="G136" s="393">
        <v>489244</v>
      </c>
      <c r="H136" s="433" t="s">
        <v>330</v>
      </c>
      <c r="I136" s="393">
        <v>489244</v>
      </c>
      <c r="J136" s="232"/>
      <c r="K136" s="232"/>
      <c r="M136" s="331"/>
      <c r="N136" s="300"/>
      <c r="O136" s="239"/>
      <c r="P136" s="489">
        <v>242948</v>
      </c>
      <c r="Q136" s="492" t="s">
        <v>218</v>
      </c>
    </row>
    <row r="137" spans="1:17" ht="21" x14ac:dyDescent="0.35">
      <c r="A137" s="402"/>
      <c r="B137" s="94" t="s">
        <v>175</v>
      </c>
      <c r="C137" s="451"/>
      <c r="D137" s="408"/>
      <c r="E137" s="429"/>
      <c r="F137" s="475"/>
      <c r="G137" s="394"/>
      <c r="H137" s="475"/>
      <c r="I137" s="394"/>
      <c r="J137" s="328" t="s">
        <v>139</v>
      </c>
      <c r="K137" s="230" t="s">
        <v>331</v>
      </c>
      <c r="L137" s="94" t="s">
        <v>333</v>
      </c>
      <c r="M137" s="383" t="s">
        <v>213</v>
      </c>
      <c r="N137" s="449" t="s">
        <v>168</v>
      </c>
      <c r="O137" s="239"/>
      <c r="P137" s="490"/>
      <c r="Q137" s="493"/>
    </row>
    <row r="138" spans="1:17" ht="21" x14ac:dyDescent="0.35">
      <c r="A138" s="402"/>
      <c r="B138" s="94" t="s">
        <v>332</v>
      </c>
      <c r="C138" s="451"/>
      <c r="D138" s="408"/>
      <c r="E138" s="429"/>
      <c r="F138" s="475"/>
      <c r="G138" s="394"/>
      <c r="H138" s="475"/>
      <c r="I138" s="394"/>
      <c r="J138" s="328" t="s">
        <v>105</v>
      </c>
      <c r="K138" s="94"/>
      <c r="M138" s="383"/>
      <c r="N138" s="449"/>
      <c r="O138" s="239"/>
      <c r="P138" s="490"/>
      <c r="Q138" s="493"/>
    </row>
    <row r="139" spans="1:17" ht="32.25" x14ac:dyDescent="0.35">
      <c r="A139" s="403"/>
      <c r="B139" s="231"/>
      <c r="C139" s="452"/>
      <c r="D139" s="409"/>
      <c r="E139" s="430"/>
      <c r="F139" s="485"/>
      <c r="G139" s="395"/>
      <c r="H139" s="485"/>
      <c r="I139" s="395"/>
      <c r="J139" s="232"/>
      <c r="K139" s="232"/>
      <c r="L139" s="184"/>
      <c r="M139" s="331"/>
      <c r="N139" s="300"/>
      <c r="O139" s="162"/>
      <c r="P139" s="491"/>
      <c r="Q139" s="494"/>
    </row>
    <row r="140" spans="1:17" ht="21" x14ac:dyDescent="0.25">
      <c r="A140" s="520">
        <v>37</v>
      </c>
      <c r="B140" s="107" t="s">
        <v>334</v>
      </c>
      <c r="C140" s="454">
        <v>19800</v>
      </c>
      <c r="D140" s="457">
        <v>21186</v>
      </c>
      <c r="E140" s="428" t="s">
        <v>99</v>
      </c>
      <c r="F140" s="390" t="s">
        <v>335</v>
      </c>
      <c r="G140" s="463">
        <v>21186</v>
      </c>
      <c r="H140" s="390" t="s">
        <v>335</v>
      </c>
      <c r="I140" s="443">
        <v>21186</v>
      </c>
      <c r="J140" s="235"/>
      <c r="K140" s="235"/>
      <c r="M140" s="382" t="s">
        <v>215</v>
      </c>
      <c r="N140" s="379"/>
      <c r="O140" s="379" t="s">
        <v>168</v>
      </c>
      <c r="P140" s="517">
        <v>242948</v>
      </c>
      <c r="Q140" s="523" t="s">
        <v>218</v>
      </c>
    </row>
    <row r="141" spans="1:17" ht="21" x14ac:dyDescent="0.35">
      <c r="A141" s="521"/>
      <c r="B141" s="94" t="s">
        <v>336</v>
      </c>
      <c r="C141" s="455"/>
      <c r="D141" s="402"/>
      <c r="E141" s="429"/>
      <c r="F141" s="391"/>
      <c r="G141" s="464"/>
      <c r="H141" s="391"/>
      <c r="I141" s="444"/>
      <c r="J141" s="328"/>
      <c r="K141" s="230"/>
      <c r="M141" s="383"/>
      <c r="N141" s="449"/>
      <c r="O141" s="449"/>
      <c r="P141" s="518"/>
      <c r="Q141" s="524"/>
    </row>
    <row r="142" spans="1:17" ht="21" x14ac:dyDescent="0.35">
      <c r="A142" s="521"/>
      <c r="B142" s="94"/>
      <c r="C142" s="455"/>
      <c r="D142" s="402"/>
      <c r="E142" s="429"/>
      <c r="F142" s="408" t="s">
        <v>337</v>
      </c>
      <c r="G142" s="479">
        <v>23005</v>
      </c>
      <c r="H142" s="391"/>
      <c r="I142" s="444"/>
      <c r="J142" s="328" t="s">
        <v>101</v>
      </c>
      <c r="K142" s="230" t="s">
        <v>338</v>
      </c>
      <c r="L142" s="94" t="s">
        <v>339</v>
      </c>
      <c r="M142" s="383"/>
      <c r="N142" s="449"/>
      <c r="O142" s="449"/>
      <c r="P142" s="518"/>
      <c r="Q142" s="524"/>
    </row>
    <row r="143" spans="1:17" ht="21" x14ac:dyDescent="0.25">
      <c r="A143" s="521"/>
      <c r="B143" s="94"/>
      <c r="C143" s="455"/>
      <c r="D143" s="402"/>
      <c r="E143" s="429"/>
      <c r="F143" s="408"/>
      <c r="G143" s="479"/>
      <c r="H143" s="391"/>
      <c r="I143" s="444"/>
      <c r="J143" s="328" t="s">
        <v>105</v>
      </c>
      <c r="K143" s="94"/>
      <c r="M143" s="383"/>
      <c r="N143" s="449"/>
      <c r="O143" s="449"/>
      <c r="P143" s="518"/>
      <c r="Q143" s="524"/>
    </row>
    <row r="144" spans="1:17" ht="21" x14ac:dyDescent="0.25">
      <c r="A144" s="521"/>
      <c r="B144" s="94"/>
      <c r="C144" s="455"/>
      <c r="D144" s="402"/>
      <c r="E144" s="429"/>
      <c r="F144" s="408" t="s">
        <v>340</v>
      </c>
      <c r="G144" s="479">
        <v>24931</v>
      </c>
      <c r="H144" s="391"/>
      <c r="I144" s="444"/>
      <c r="J144" s="328"/>
      <c r="K144" s="94"/>
      <c r="M144" s="383"/>
      <c r="N144" s="449"/>
      <c r="O144" s="449"/>
      <c r="P144" s="518"/>
      <c r="Q144" s="524"/>
    </row>
    <row r="145" spans="1:22" ht="21" x14ac:dyDescent="0.25">
      <c r="A145" s="521"/>
      <c r="B145" s="275"/>
      <c r="C145" s="456"/>
      <c r="D145" s="403"/>
      <c r="E145" s="430"/>
      <c r="F145" s="409"/>
      <c r="G145" s="480"/>
      <c r="H145" s="392"/>
      <c r="I145" s="445"/>
      <c r="J145" s="276"/>
      <c r="K145" s="276"/>
      <c r="L145" s="184"/>
      <c r="M145" s="384"/>
      <c r="N145" s="505"/>
      <c r="O145" s="505"/>
      <c r="P145" s="518"/>
      <c r="Q145" s="525"/>
    </row>
    <row r="146" spans="1:22" ht="21" x14ac:dyDescent="0.35">
      <c r="A146" s="401">
        <v>38</v>
      </c>
      <c r="B146" s="107" t="s">
        <v>227</v>
      </c>
      <c r="C146" s="404">
        <v>4000000</v>
      </c>
      <c r="D146" s="407">
        <v>4046621</v>
      </c>
      <c r="E146" s="428" t="s">
        <v>19</v>
      </c>
      <c r="F146" s="433" t="s">
        <v>164</v>
      </c>
      <c r="G146" s="393">
        <v>4046000</v>
      </c>
      <c r="H146" s="433" t="s">
        <v>164</v>
      </c>
      <c r="I146" s="416">
        <v>4039336</v>
      </c>
      <c r="J146" s="330"/>
      <c r="K146" s="330"/>
      <c r="M146" s="241"/>
      <c r="N146" s="242"/>
      <c r="O146" s="242"/>
      <c r="P146" s="489">
        <v>242948</v>
      </c>
      <c r="Q146" s="492" t="s">
        <v>218</v>
      </c>
    </row>
    <row r="147" spans="1:22" ht="21" x14ac:dyDescent="0.35">
      <c r="A147" s="402"/>
      <c r="B147" s="94" t="s">
        <v>175</v>
      </c>
      <c r="C147" s="405"/>
      <c r="D147" s="408"/>
      <c r="E147" s="429"/>
      <c r="F147" s="475"/>
      <c r="G147" s="394"/>
      <c r="H147" s="475"/>
      <c r="I147" s="466"/>
      <c r="J147" s="328" t="s">
        <v>139</v>
      </c>
      <c r="K147" s="230" t="s">
        <v>342</v>
      </c>
      <c r="L147" s="94" t="s">
        <v>344</v>
      </c>
      <c r="M147" s="437" t="s">
        <v>213</v>
      </c>
      <c r="N147" s="449" t="s">
        <v>168</v>
      </c>
      <c r="O147" s="239"/>
      <c r="P147" s="490"/>
      <c r="Q147" s="493"/>
    </row>
    <row r="148" spans="1:22" ht="21" x14ac:dyDescent="0.35">
      <c r="A148" s="402"/>
      <c r="B148" s="94" t="s">
        <v>343</v>
      </c>
      <c r="C148" s="405"/>
      <c r="D148" s="408"/>
      <c r="E148" s="429"/>
      <c r="F148" s="475"/>
      <c r="G148" s="394"/>
      <c r="H148" s="475"/>
      <c r="I148" s="466"/>
      <c r="J148" s="328" t="s">
        <v>105</v>
      </c>
      <c r="K148" s="94"/>
      <c r="M148" s="437"/>
      <c r="N148" s="380"/>
      <c r="O148" s="239"/>
      <c r="P148" s="490"/>
      <c r="Q148" s="493"/>
    </row>
    <row r="149" spans="1:22" ht="21" x14ac:dyDescent="0.35">
      <c r="A149" s="403"/>
      <c r="B149" s="115"/>
      <c r="C149" s="522"/>
      <c r="D149" s="409"/>
      <c r="E149" s="430"/>
      <c r="F149" s="485"/>
      <c r="G149" s="395"/>
      <c r="H149" s="485"/>
      <c r="I149" s="467"/>
      <c r="J149" s="329"/>
      <c r="K149" s="115"/>
      <c r="L149" s="184"/>
      <c r="M149" s="240"/>
      <c r="N149" s="240"/>
      <c r="O149" s="240"/>
      <c r="P149" s="491"/>
      <c r="Q149" s="494"/>
      <c r="S149" s="310" t="s">
        <v>348</v>
      </c>
      <c r="T149" s="308">
        <f>SUM(I124:I149)</f>
        <v>5102781</v>
      </c>
      <c r="U149" s="312" t="s">
        <v>373</v>
      </c>
      <c r="V149" s="308">
        <f>SUM('แบบ สขร. มี.ค. 65'!I29,'แบบ สขร. มี.ค. 65'!I43)</f>
        <v>5102781</v>
      </c>
    </row>
    <row r="150" spans="1:22" ht="32.25" x14ac:dyDescent="0.25">
      <c r="A150" s="401">
        <v>39</v>
      </c>
      <c r="B150" s="107" t="s">
        <v>227</v>
      </c>
      <c r="C150" s="458">
        <v>467200</v>
      </c>
      <c r="D150" s="407">
        <v>310697</v>
      </c>
      <c r="E150" s="410" t="s">
        <v>99</v>
      </c>
      <c r="F150" s="433" t="s">
        <v>186</v>
      </c>
      <c r="G150" s="393">
        <v>305969</v>
      </c>
      <c r="H150" s="390" t="s">
        <v>186</v>
      </c>
      <c r="I150" s="393">
        <v>305969</v>
      </c>
      <c r="J150" s="353"/>
      <c r="K150" s="353"/>
      <c r="M150" s="243"/>
      <c r="N150" s="246"/>
      <c r="O150" s="385"/>
      <c r="P150" s="489">
        <v>242979</v>
      </c>
      <c r="Q150" s="492" t="s">
        <v>218</v>
      </c>
    </row>
    <row r="151" spans="1:22" ht="21" x14ac:dyDescent="0.35">
      <c r="A151" s="402"/>
      <c r="B151" s="94" t="s">
        <v>175</v>
      </c>
      <c r="C151" s="459"/>
      <c r="D151" s="408"/>
      <c r="E151" s="411"/>
      <c r="F151" s="475"/>
      <c r="G151" s="394"/>
      <c r="H151" s="391"/>
      <c r="I151" s="394"/>
      <c r="J151" s="351" t="s">
        <v>139</v>
      </c>
      <c r="K151" s="230" t="s">
        <v>352</v>
      </c>
      <c r="L151" s="94" t="s">
        <v>354</v>
      </c>
      <c r="M151" s="383" t="s">
        <v>213</v>
      </c>
      <c r="N151" s="449" t="s">
        <v>168</v>
      </c>
      <c r="O151" s="386"/>
      <c r="P151" s="490"/>
      <c r="Q151" s="493"/>
    </row>
    <row r="152" spans="1:22" ht="21" x14ac:dyDescent="0.25">
      <c r="A152" s="402"/>
      <c r="B152" s="94" t="s">
        <v>353</v>
      </c>
      <c r="C152" s="459"/>
      <c r="D152" s="408"/>
      <c r="E152" s="411"/>
      <c r="F152" s="475"/>
      <c r="G152" s="394"/>
      <c r="H152" s="391"/>
      <c r="I152" s="394"/>
      <c r="J152" s="351" t="s">
        <v>105</v>
      </c>
      <c r="K152" s="94"/>
      <c r="M152" s="383"/>
      <c r="N152" s="449"/>
      <c r="O152" s="386"/>
      <c r="P152" s="490"/>
      <c r="Q152" s="493"/>
    </row>
    <row r="153" spans="1:22" ht="33.75" x14ac:dyDescent="0.35">
      <c r="A153" s="403"/>
      <c r="B153" s="94"/>
      <c r="C153" s="459"/>
      <c r="D153" s="408"/>
      <c r="E153" s="411"/>
      <c r="F153" s="485"/>
      <c r="G153" s="395"/>
      <c r="H153" s="392"/>
      <c r="I153" s="395"/>
      <c r="J153" s="351"/>
      <c r="K153" s="94"/>
      <c r="L153" s="184"/>
      <c r="M153" s="277"/>
      <c r="N153" s="279"/>
      <c r="O153" s="162"/>
      <c r="P153" s="491"/>
      <c r="Q153" s="494"/>
    </row>
    <row r="154" spans="1:22" ht="21" x14ac:dyDescent="0.35">
      <c r="A154" s="401">
        <v>40</v>
      </c>
      <c r="B154" s="107" t="s">
        <v>227</v>
      </c>
      <c r="C154" s="450">
        <v>300000</v>
      </c>
      <c r="D154" s="407">
        <v>279035</v>
      </c>
      <c r="E154" s="410" t="s">
        <v>99</v>
      </c>
      <c r="F154" s="433" t="s">
        <v>186</v>
      </c>
      <c r="G154" s="393">
        <v>274774</v>
      </c>
      <c r="H154" s="390" t="s">
        <v>186</v>
      </c>
      <c r="I154" s="393">
        <v>274774</v>
      </c>
      <c r="J154" s="353"/>
      <c r="K154" s="353"/>
      <c r="M154" s="241"/>
      <c r="N154" s="242"/>
      <c r="O154" s="239"/>
      <c r="P154" s="489">
        <v>242979</v>
      </c>
      <c r="Q154" s="492" t="s">
        <v>218</v>
      </c>
    </row>
    <row r="155" spans="1:22" ht="21" x14ac:dyDescent="0.35">
      <c r="A155" s="402"/>
      <c r="B155" s="94" t="s">
        <v>175</v>
      </c>
      <c r="C155" s="451"/>
      <c r="D155" s="408"/>
      <c r="E155" s="411"/>
      <c r="F155" s="475"/>
      <c r="G155" s="394"/>
      <c r="H155" s="391"/>
      <c r="I155" s="394"/>
      <c r="J155" s="351" t="s">
        <v>139</v>
      </c>
      <c r="K155" s="230" t="s">
        <v>355</v>
      </c>
      <c r="L155" s="94" t="s">
        <v>354</v>
      </c>
      <c r="M155" s="437" t="s">
        <v>213</v>
      </c>
      <c r="N155" s="449" t="s">
        <v>168</v>
      </c>
      <c r="O155" s="238"/>
      <c r="P155" s="490"/>
      <c r="Q155" s="493"/>
    </row>
    <row r="156" spans="1:22" ht="21" x14ac:dyDescent="0.35">
      <c r="A156" s="402"/>
      <c r="B156" s="94" t="s">
        <v>356</v>
      </c>
      <c r="C156" s="451"/>
      <c r="D156" s="408"/>
      <c r="E156" s="411"/>
      <c r="F156" s="475"/>
      <c r="G156" s="394"/>
      <c r="H156" s="391"/>
      <c r="I156" s="394"/>
      <c r="J156" s="351" t="s">
        <v>105</v>
      </c>
      <c r="K156" s="94"/>
      <c r="M156" s="437"/>
      <c r="N156" s="380"/>
      <c r="O156" s="239"/>
      <c r="P156" s="490"/>
      <c r="Q156" s="493"/>
    </row>
    <row r="157" spans="1:22" ht="21" x14ac:dyDescent="0.35">
      <c r="A157" s="403"/>
      <c r="B157" s="275"/>
      <c r="C157" s="452"/>
      <c r="D157" s="409"/>
      <c r="E157" s="412"/>
      <c r="F157" s="485"/>
      <c r="G157" s="395"/>
      <c r="H157" s="392"/>
      <c r="I157" s="395"/>
      <c r="J157" s="276"/>
      <c r="K157" s="276"/>
      <c r="L157" s="184"/>
      <c r="M157" s="240"/>
      <c r="N157" s="240"/>
      <c r="O157" s="240"/>
      <c r="P157" s="491"/>
      <c r="Q157" s="494"/>
    </row>
    <row r="158" spans="1:22" ht="21" x14ac:dyDescent="0.35">
      <c r="A158" s="401">
        <v>41</v>
      </c>
      <c r="B158" s="107" t="s">
        <v>227</v>
      </c>
      <c r="C158" s="450">
        <v>240000</v>
      </c>
      <c r="D158" s="407">
        <v>221347</v>
      </c>
      <c r="E158" s="428" t="s">
        <v>99</v>
      </c>
      <c r="F158" s="433" t="s">
        <v>194</v>
      </c>
      <c r="G158" s="393">
        <v>218006</v>
      </c>
      <c r="H158" s="433" t="s">
        <v>194</v>
      </c>
      <c r="I158" s="393">
        <v>218006</v>
      </c>
      <c r="J158" s="235"/>
      <c r="K158" s="235"/>
      <c r="M158" s="241"/>
      <c r="N158" s="242"/>
      <c r="O158" s="239"/>
      <c r="P158" s="489">
        <v>242979</v>
      </c>
      <c r="Q158" s="492" t="s">
        <v>218</v>
      </c>
    </row>
    <row r="159" spans="1:22" ht="21" x14ac:dyDescent="0.35">
      <c r="A159" s="402"/>
      <c r="B159" s="94" t="s">
        <v>175</v>
      </c>
      <c r="C159" s="451"/>
      <c r="D159" s="408"/>
      <c r="E159" s="429"/>
      <c r="F159" s="475"/>
      <c r="G159" s="394"/>
      <c r="H159" s="475"/>
      <c r="I159" s="394"/>
      <c r="J159" s="351" t="s">
        <v>139</v>
      </c>
      <c r="K159" s="230" t="s">
        <v>357</v>
      </c>
      <c r="L159" s="94" t="s">
        <v>354</v>
      </c>
      <c r="M159" s="437" t="s">
        <v>213</v>
      </c>
      <c r="N159" s="449" t="s">
        <v>168</v>
      </c>
      <c r="O159" s="449"/>
      <c r="P159" s="490"/>
      <c r="Q159" s="493"/>
    </row>
    <row r="160" spans="1:22" ht="21" x14ac:dyDescent="0.25">
      <c r="A160" s="402"/>
      <c r="B160" s="94" t="s">
        <v>358</v>
      </c>
      <c r="C160" s="451"/>
      <c r="D160" s="408"/>
      <c r="E160" s="429"/>
      <c r="F160" s="475"/>
      <c r="G160" s="394"/>
      <c r="H160" s="475"/>
      <c r="I160" s="394"/>
      <c r="J160" s="351" t="s">
        <v>105</v>
      </c>
      <c r="K160" s="94"/>
      <c r="M160" s="437"/>
      <c r="N160" s="380"/>
      <c r="O160" s="449"/>
      <c r="P160" s="490"/>
      <c r="Q160" s="493"/>
    </row>
    <row r="161" spans="1:22" ht="21" x14ac:dyDescent="0.35">
      <c r="A161" s="403"/>
      <c r="B161" s="275"/>
      <c r="C161" s="452"/>
      <c r="D161" s="409"/>
      <c r="E161" s="430"/>
      <c r="F161" s="485"/>
      <c r="G161" s="395"/>
      <c r="H161" s="485"/>
      <c r="I161" s="395"/>
      <c r="J161" s="276"/>
      <c r="K161" s="276"/>
      <c r="L161" s="184"/>
      <c r="M161" s="240"/>
      <c r="N161" s="240"/>
      <c r="O161" s="240"/>
      <c r="P161" s="491"/>
      <c r="Q161" s="494"/>
    </row>
    <row r="162" spans="1:22" ht="32.25" x14ac:dyDescent="0.35">
      <c r="A162" s="401">
        <v>42</v>
      </c>
      <c r="B162" s="107" t="s">
        <v>227</v>
      </c>
      <c r="C162" s="450">
        <v>467200</v>
      </c>
      <c r="D162" s="407">
        <v>452682</v>
      </c>
      <c r="E162" s="428" t="s">
        <v>99</v>
      </c>
      <c r="F162" s="433" t="s">
        <v>162</v>
      </c>
      <c r="G162" s="393">
        <v>445764</v>
      </c>
      <c r="H162" s="433" t="s">
        <v>162</v>
      </c>
      <c r="I162" s="393">
        <v>445764</v>
      </c>
      <c r="J162" s="232"/>
      <c r="K162" s="232"/>
      <c r="M162" s="354"/>
      <c r="N162" s="300"/>
      <c r="O162" s="239"/>
      <c r="P162" s="489">
        <v>242979</v>
      </c>
      <c r="Q162" s="492" t="s">
        <v>218</v>
      </c>
    </row>
    <row r="163" spans="1:22" ht="21" x14ac:dyDescent="0.35">
      <c r="A163" s="402"/>
      <c r="B163" s="94" t="s">
        <v>175</v>
      </c>
      <c r="C163" s="451"/>
      <c r="D163" s="408"/>
      <c r="E163" s="429"/>
      <c r="F163" s="475"/>
      <c r="G163" s="394"/>
      <c r="H163" s="475"/>
      <c r="I163" s="394"/>
      <c r="J163" s="351" t="s">
        <v>139</v>
      </c>
      <c r="K163" s="230" t="s">
        <v>359</v>
      </c>
      <c r="L163" s="94" t="s">
        <v>361</v>
      </c>
      <c r="M163" s="383" t="s">
        <v>213</v>
      </c>
      <c r="N163" s="449" t="s">
        <v>168</v>
      </c>
      <c r="O163" s="239"/>
      <c r="P163" s="490"/>
      <c r="Q163" s="493"/>
    </row>
    <row r="164" spans="1:22" ht="21" x14ac:dyDescent="0.35">
      <c r="A164" s="402"/>
      <c r="B164" s="94" t="s">
        <v>360</v>
      </c>
      <c r="C164" s="451"/>
      <c r="D164" s="408"/>
      <c r="E164" s="429"/>
      <c r="F164" s="475"/>
      <c r="G164" s="394"/>
      <c r="H164" s="475"/>
      <c r="I164" s="394"/>
      <c r="J164" s="351" t="s">
        <v>105</v>
      </c>
      <c r="K164" s="94"/>
      <c r="M164" s="383"/>
      <c r="N164" s="449"/>
      <c r="O164" s="239"/>
      <c r="P164" s="490"/>
      <c r="Q164" s="493"/>
    </row>
    <row r="165" spans="1:22" ht="32.25" x14ac:dyDescent="0.35">
      <c r="A165" s="403"/>
      <c r="B165" s="275"/>
      <c r="C165" s="452"/>
      <c r="D165" s="409"/>
      <c r="E165" s="430"/>
      <c r="F165" s="485"/>
      <c r="G165" s="395"/>
      <c r="H165" s="485"/>
      <c r="I165" s="395"/>
      <c r="J165" s="276"/>
      <c r="K165" s="276"/>
      <c r="L165" s="184"/>
      <c r="M165" s="354"/>
      <c r="N165" s="300"/>
      <c r="O165" s="162"/>
      <c r="P165" s="491"/>
      <c r="Q165" s="494"/>
    </row>
    <row r="166" spans="1:22" ht="21" x14ac:dyDescent="0.35">
      <c r="A166" s="401">
        <v>43</v>
      </c>
      <c r="B166" s="94" t="s">
        <v>227</v>
      </c>
      <c r="C166" s="458">
        <v>4672000</v>
      </c>
      <c r="D166" s="458">
        <v>4739439</v>
      </c>
      <c r="E166" s="410" t="s">
        <v>19</v>
      </c>
      <c r="F166" s="433" t="s">
        <v>164</v>
      </c>
      <c r="G166" s="393">
        <v>4735000</v>
      </c>
      <c r="H166" s="433" t="s">
        <v>164</v>
      </c>
      <c r="I166" s="453">
        <v>4734043</v>
      </c>
      <c r="J166" s="353"/>
      <c r="K166" s="357"/>
      <c r="M166" s="241"/>
      <c r="N166" s="242"/>
      <c r="O166" s="526"/>
      <c r="P166" s="489">
        <v>242979</v>
      </c>
      <c r="Q166" s="492" t="s">
        <v>218</v>
      </c>
    </row>
    <row r="167" spans="1:22" ht="21" x14ac:dyDescent="0.35">
      <c r="A167" s="402"/>
      <c r="B167" s="94" t="s">
        <v>175</v>
      </c>
      <c r="C167" s="459"/>
      <c r="D167" s="459"/>
      <c r="E167" s="411"/>
      <c r="F167" s="475"/>
      <c r="G167" s="394"/>
      <c r="H167" s="475"/>
      <c r="I167" s="417"/>
      <c r="J167" s="351" t="s">
        <v>139</v>
      </c>
      <c r="K167" s="230" t="s">
        <v>362</v>
      </c>
      <c r="L167" s="94" t="s">
        <v>364</v>
      </c>
      <c r="M167" s="437" t="s">
        <v>213</v>
      </c>
      <c r="N167" s="449" t="s">
        <v>168</v>
      </c>
      <c r="O167" s="527"/>
      <c r="P167" s="490"/>
      <c r="Q167" s="493"/>
    </row>
    <row r="168" spans="1:22" ht="21" x14ac:dyDescent="0.25">
      <c r="A168" s="402"/>
      <c r="B168" s="94" t="s">
        <v>363</v>
      </c>
      <c r="C168" s="459"/>
      <c r="D168" s="459"/>
      <c r="E168" s="411"/>
      <c r="F168" s="475"/>
      <c r="G168" s="394"/>
      <c r="H168" s="475"/>
      <c r="I168" s="417"/>
      <c r="J168" s="351" t="s">
        <v>105</v>
      </c>
      <c r="K168" s="94"/>
      <c r="M168" s="437"/>
      <c r="N168" s="380"/>
      <c r="O168" s="527"/>
      <c r="P168" s="490"/>
      <c r="Q168" s="493"/>
    </row>
    <row r="169" spans="1:22" ht="21" x14ac:dyDescent="0.35">
      <c r="A169" s="403"/>
      <c r="B169" s="356"/>
      <c r="C169" s="459"/>
      <c r="D169" s="459"/>
      <c r="E169" s="411"/>
      <c r="F169" s="485"/>
      <c r="G169" s="395"/>
      <c r="H169" s="485"/>
      <c r="I169" s="417"/>
      <c r="J169" s="356"/>
      <c r="K169" s="358"/>
      <c r="L169" s="184"/>
      <c r="M169" s="240"/>
      <c r="N169" s="240"/>
      <c r="O169" s="528"/>
      <c r="P169" s="491"/>
      <c r="Q169" s="494"/>
    </row>
    <row r="170" spans="1:22" ht="21" x14ac:dyDescent="0.35">
      <c r="A170" s="401">
        <v>44</v>
      </c>
      <c r="B170" s="94" t="s">
        <v>227</v>
      </c>
      <c r="C170" s="458">
        <v>4672000</v>
      </c>
      <c r="D170" s="458">
        <v>4915556</v>
      </c>
      <c r="E170" s="410" t="s">
        <v>19</v>
      </c>
      <c r="F170" s="433" t="s">
        <v>232</v>
      </c>
      <c r="G170" s="393">
        <v>4745555</v>
      </c>
      <c r="H170" s="433" t="s">
        <v>232</v>
      </c>
      <c r="I170" s="453">
        <v>4744884</v>
      </c>
      <c r="J170" s="355"/>
      <c r="K170" s="359"/>
      <c r="M170" s="241"/>
      <c r="N170" s="242"/>
      <c r="O170" s="526"/>
      <c r="P170" s="489">
        <v>242979</v>
      </c>
      <c r="Q170" s="492" t="s">
        <v>218</v>
      </c>
    </row>
    <row r="171" spans="1:22" ht="21" x14ac:dyDescent="0.35">
      <c r="A171" s="402"/>
      <c r="B171" s="94" t="s">
        <v>175</v>
      </c>
      <c r="C171" s="459"/>
      <c r="D171" s="459"/>
      <c r="E171" s="411"/>
      <c r="F171" s="475"/>
      <c r="G171" s="394"/>
      <c r="H171" s="475"/>
      <c r="I171" s="417"/>
      <c r="J171" s="351" t="s">
        <v>139</v>
      </c>
      <c r="K171" s="230" t="s">
        <v>365</v>
      </c>
      <c r="L171" s="94" t="s">
        <v>367</v>
      </c>
      <c r="M171" s="437" t="s">
        <v>213</v>
      </c>
      <c r="N171" s="449" t="s">
        <v>168</v>
      </c>
      <c r="O171" s="527"/>
      <c r="P171" s="490"/>
      <c r="Q171" s="493"/>
    </row>
    <row r="172" spans="1:22" ht="21" x14ac:dyDescent="0.25">
      <c r="A172" s="402"/>
      <c r="B172" s="94" t="s">
        <v>366</v>
      </c>
      <c r="C172" s="459"/>
      <c r="D172" s="459"/>
      <c r="E172" s="411"/>
      <c r="F172" s="475"/>
      <c r="G172" s="394"/>
      <c r="H172" s="475"/>
      <c r="I172" s="417"/>
      <c r="J172" s="351" t="s">
        <v>105</v>
      </c>
      <c r="K172" s="94"/>
      <c r="M172" s="437"/>
      <c r="N172" s="380"/>
      <c r="O172" s="527"/>
      <c r="P172" s="490"/>
      <c r="Q172" s="493"/>
    </row>
    <row r="173" spans="1:22" ht="21" x14ac:dyDescent="0.35">
      <c r="A173" s="403"/>
      <c r="B173" s="356"/>
      <c r="C173" s="459"/>
      <c r="D173" s="459"/>
      <c r="E173" s="411"/>
      <c r="F173" s="485"/>
      <c r="G173" s="395"/>
      <c r="H173" s="485"/>
      <c r="I173" s="417"/>
      <c r="J173" s="356"/>
      <c r="K173" s="358"/>
      <c r="L173" s="184"/>
      <c r="M173" s="240"/>
      <c r="N173" s="240"/>
      <c r="O173" s="528"/>
      <c r="P173" s="491"/>
      <c r="Q173" s="494"/>
    </row>
    <row r="174" spans="1:22" ht="21" x14ac:dyDescent="0.35">
      <c r="A174" s="401">
        <v>45</v>
      </c>
      <c r="B174" s="94" t="s">
        <v>227</v>
      </c>
      <c r="C174" s="404">
        <v>18690000</v>
      </c>
      <c r="D174" s="458">
        <v>18710172</v>
      </c>
      <c r="E174" s="410" t="s">
        <v>19</v>
      </c>
      <c r="F174" s="433" t="s">
        <v>194</v>
      </c>
      <c r="G174" s="393">
        <v>18335000</v>
      </c>
      <c r="H174" s="433" t="s">
        <v>194</v>
      </c>
      <c r="I174" s="416">
        <v>18320153</v>
      </c>
      <c r="J174" s="355"/>
      <c r="K174" s="355"/>
      <c r="M174" s="241"/>
      <c r="N174" s="242"/>
      <c r="O174" s="242"/>
      <c r="P174" s="489">
        <v>242979</v>
      </c>
      <c r="Q174" s="492" t="s">
        <v>218</v>
      </c>
    </row>
    <row r="175" spans="1:22" ht="21" x14ac:dyDescent="0.35">
      <c r="A175" s="402"/>
      <c r="B175" s="94" t="s">
        <v>175</v>
      </c>
      <c r="C175" s="405"/>
      <c r="D175" s="459"/>
      <c r="E175" s="411"/>
      <c r="F175" s="475"/>
      <c r="G175" s="394"/>
      <c r="H175" s="475"/>
      <c r="I175" s="466"/>
      <c r="J175" s="351" t="s">
        <v>139</v>
      </c>
      <c r="K175" s="230" t="s">
        <v>368</v>
      </c>
      <c r="L175" s="94" t="s">
        <v>370</v>
      </c>
      <c r="M175" s="437" t="s">
        <v>213</v>
      </c>
      <c r="N175" s="449" t="s">
        <v>168</v>
      </c>
      <c r="O175" s="239"/>
      <c r="P175" s="490"/>
      <c r="Q175" s="493"/>
      <c r="T175" s="308"/>
      <c r="V175" s="35">
        <v>87249845.739999995</v>
      </c>
    </row>
    <row r="176" spans="1:22" ht="21" x14ac:dyDescent="0.35">
      <c r="A176" s="402"/>
      <c r="B176" s="94" t="s">
        <v>369</v>
      </c>
      <c r="C176" s="405"/>
      <c r="D176" s="459"/>
      <c r="E176" s="411"/>
      <c r="F176" s="475"/>
      <c r="G176" s="394"/>
      <c r="H176" s="475"/>
      <c r="I176" s="466"/>
      <c r="J176" s="351" t="s">
        <v>105</v>
      </c>
      <c r="K176" s="94"/>
      <c r="M176" s="437"/>
      <c r="N176" s="380"/>
      <c r="O176" s="239"/>
      <c r="P176" s="490"/>
      <c r="Q176" s="493"/>
    </row>
    <row r="177" spans="1:22" ht="21" x14ac:dyDescent="0.35">
      <c r="A177" s="403"/>
      <c r="B177" s="115"/>
      <c r="C177" s="522"/>
      <c r="D177" s="406"/>
      <c r="E177" s="412"/>
      <c r="F177" s="485"/>
      <c r="G177" s="395"/>
      <c r="H177" s="485"/>
      <c r="I177" s="467"/>
      <c r="J177" s="352"/>
      <c r="K177" s="115"/>
      <c r="L177" s="184"/>
      <c r="M177" s="240"/>
      <c r="N177" s="240"/>
      <c r="O177" s="240"/>
      <c r="P177" s="491"/>
      <c r="Q177" s="494"/>
      <c r="S177" s="30" t="s">
        <v>375</v>
      </c>
      <c r="T177" s="35">
        <f>SUM('แบบ สขร. ต.ค. 64 '!I34,'แบบ สขร. ต.ค. 64 '!I50,'แบบ สขร. ต.ค. 64 '!I64)</f>
        <v>10425616.190000001</v>
      </c>
    </row>
    <row r="178" spans="1:22" ht="21" x14ac:dyDescent="0.35">
      <c r="A178" s="529" t="s">
        <v>374</v>
      </c>
      <c r="B178" s="530"/>
      <c r="C178" s="530"/>
      <c r="D178" s="530"/>
      <c r="E178" s="530"/>
      <c r="F178" s="530"/>
      <c r="G178" s="530"/>
      <c r="H178" s="531"/>
      <c r="I178" s="291">
        <f>SUM(I8:I177)</f>
        <v>87249270.150000006</v>
      </c>
      <c r="S178" s="30" t="s">
        <v>376</v>
      </c>
      <c r="T178" s="35">
        <f>SUM('แบบ สขร. พ.ย. 64 '!I26,'แบบ สขร. พ.ย. 64 '!I42)</f>
        <v>3692300.6100000003</v>
      </c>
    </row>
    <row r="179" spans="1:22" ht="21" x14ac:dyDescent="0.35">
      <c r="A179" s="348"/>
      <c r="B179" s="348"/>
      <c r="C179" s="348"/>
      <c r="D179" s="348"/>
      <c r="E179" s="348"/>
      <c r="F179" s="348"/>
      <c r="G179" s="348"/>
      <c r="H179" s="348"/>
      <c r="I179" s="349"/>
      <c r="S179" s="30" t="s">
        <v>377</v>
      </c>
      <c r="T179" s="35">
        <f>SUM('แบบ สขร. ธ.ค. 64 '!I10,'แบบ สขร. ธ.ค. 64 '!I44)</f>
        <v>8965802.3499999996</v>
      </c>
    </row>
    <row r="180" spans="1:22" ht="21" x14ac:dyDescent="0.35">
      <c r="A180" s="348"/>
      <c r="B180" s="348"/>
      <c r="C180" s="348"/>
      <c r="D180" s="348"/>
      <c r="E180" s="348"/>
      <c r="F180" s="348"/>
      <c r="G180" s="348"/>
      <c r="H180" s="348"/>
      <c r="I180" s="349"/>
      <c r="S180" s="30" t="s">
        <v>378</v>
      </c>
      <c r="T180" s="35">
        <f>SUM('แบบ สขร. ม.ค. 65'!I19)</f>
        <v>20999765</v>
      </c>
    </row>
    <row r="181" spans="1:22" ht="21" x14ac:dyDescent="0.35">
      <c r="A181" s="348"/>
      <c r="B181" s="348"/>
      <c r="C181" s="348"/>
      <c r="D181" s="348"/>
      <c r="E181" s="348"/>
      <c r="F181" s="348"/>
      <c r="G181" s="348"/>
      <c r="H181" s="348"/>
      <c r="I181" s="349"/>
      <c r="S181" s="30" t="s">
        <v>379</v>
      </c>
      <c r="T181" s="35">
        <f>SUM('แบบ สขร. ก.พ. 65'!I23,'แบบ สขร. ก.พ. 65'!I42)</f>
        <v>9019412</v>
      </c>
    </row>
    <row r="182" spans="1:22" ht="21" x14ac:dyDescent="0.35">
      <c r="A182" s="348"/>
      <c r="B182" s="348"/>
      <c r="C182" s="348"/>
      <c r="D182" s="348"/>
      <c r="E182" s="348"/>
      <c r="F182" s="348"/>
      <c r="G182" s="348"/>
      <c r="H182" s="348"/>
      <c r="I182" s="349"/>
      <c r="S182" s="30" t="s">
        <v>380</v>
      </c>
      <c r="T182" s="35">
        <f>SUM('แบบ สขร. มี.ค. 65'!I29,'แบบ สขร. มี.ค. 65'!I43)</f>
        <v>5102781</v>
      </c>
    </row>
    <row r="183" spans="1:22" ht="21" x14ac:dyDescent="0.35">
      <c r="A183" s="348"/>
      <c r="B183" s="348"/>
      <c r="C183" s="348"/>
      <c r="D183" s="348"/>
      <c r="E183" s="348"/>
      <c r="F183" s="348"/>
      <c r="G183" s="348"/>
      <c r="H183" s="348"/>
      <c r="I183" s="349"/>
      <c r="S183" s="30" t="s">
        <v>381</v>
      </c>
      <c r="T183" s="35">
        <f>SUM('แบบ สขร. เม.ย. 65 '!I23,'แบบ สขร. เม.ย. 65 '!I45)</f>
        <v>29043593</v>
      </c>
    </row>
    <row r="184" spans="1:22" ht="21.75" thickBot="1" x14ac:dyDescent="0.4">
      <c r="A184" s="348"/>
      <c r="B184" s="348"/>
      <c r="C184" s="348"/>
      <c r="D184" s="348"/>
      <c r="E184" s="348"/>
      <c r="F184" s="348"/>
      <c r="G184" s="348"/>
      <c r="H184" s="348"/>
      <c r="I184" s="349"/>
    </row>
    <row r="185" spans="1:22" ht="24" customHeight="1" thickBot="1" x14ac:dyDescent="0.4">
      <c r="A185" s="348"/>
      <c r="B185" s="348"/>
      <c r="C185" s="348"/>
      <c r="D185" s="348"/>
      <c r="E185" s="348"/>
      <c r="F185" s="348"/>
      <c r="G185" s="348"/>
      <c r="H185" s="348"/>
      <c r="I185" s="349"/>
      <c r="S185" s="30" t="s">
        <v>66</v>
      </c>
      <c r="T185" s="360">
        <f>SUM(T177:T183)</f>
        <v>87249270.150000006</v>
      </c>
    </row>
    <row r="186" spans="1:22" ht="21" x14ac:dyDescent="0.35">
      <c r="A186" s="348"/>
      <c r="B186" s="348"/>
      <c r="C186" s="348"/>
      <c r="D186" s="348"/>
      <c r="E186" s="348"/>
      <c r="F186" s="348"/>
      <c r="G186" s="348"/>
      <c r="H186" s="348"/>
      <c r="I186" s="349"/>
      <c r="T186" s="350"/>
    </row>
    <row r="187" spans="1:22" ht="21" x14ac:dyDescent="0.35">
      <c r="A187" s="348"/>
      <c r="B187" s="348"/>
      <c r="C187" s="348"/>
      <c r="D187" s="348"/>
      <c r="E187" s="348"/>
      <c r="F187" s="348"/>
      <c r="G187" s="348"/>
      <c r="H187" s="348"/>
      <c r="I187" s="349"/>
    </row>
    <row r="188" spans="1:22" ht="21" x14ac:dyDescent="0.35">
      <c r="A188" s="348"/>
      <c r="B188" s="348"/>
      <c r="C188" s="348"/>
      <c r="D188" s="348"/>
      <c r="E188" s="348"/>
      <c r="F188" s="348"/>
      <c r="G188" s="348"/>
      <c r="H188" s="348"/>
      <c r="I188" s="349"/>
    </row>
    <row r="189" spans="1:22" ht="21" x14ac:dyDescent="0.35">
      <c r="A189" s="348"/>
      <c r="B189" s="348"/>
      <c r="C189" s="348"/>
      <c r="D189" s="348"/>
      <c r="E189" s="348"/>
      <c r="F189" s="348"/>
      <c r="G189" s="348"/>
      <c r="H189" s="348"/>
      <c r="I189" s="349"/>
    </row>
    <row r="190" spans="1:22" ht="21" x14ac:dyDescent="0.35">
      <c r="A190" s="348"/>
      <c r="B190" s="348"/>
      <c r="C190" s="348"/>
      <c r="D190" s="348"/>
      <c r="E190" s="348"/>
      <c r="F190" s="348"/>
      <c r="G190" s="348"/>
      <c r="H190" s="348"/>
      <c r="I190" s="349"/>
    </row>
    <row r="191" spans="1:22" ht="21" x14ac:dyDescent="0.35">
      <c r="A191" s="348"/>
      <c r="B191" s="348"/>
      <c r="C191" s="348"/>
      <c r="D191" s="348"/>
      <c r="E191" s="348"/>
      <c r="F191" s="348"/>
      <c r="G191" s="348"/>
      <c r="H191" s="348"/>
      <c r="I191" s="349"/>
    </row>
    <row r="192" spans="1:22" x14ac:dyDescent="0.25">
      <c r="T192" s="309"/>
      <c r="V192" s="313"/>
    </row>
  </sheetData>
  <mergeCells count="558">
    <mergeCell ref="A150:A153"/>
    <mergeCell ref="A154:A157"/>
    <mergeCell ref="A158:A161"/>
    <mergeCell ref="A162:A165"/>
    <mergeCell ref="A166:A169"/>
    <mergeCell ref="A170:A173"/>
    <mergeCell ref="A174:A177"/>
    <mergeCell ref="A178:H178"/>
    <mergeCell ref="N175:N176"/>
    <mergeCell ref="C158:C161"/>
    <mergeCell ref="D158:D161"/>
    <mergeCell ref="E158:E161"/>
    <mergeCell ref="F158:F161"/>
    <mergeCell ref="G158:G161"/>
    <mergeCell ref="H158:H161"/>
    <mergeCell ref="I158:I161"/>
    <mergeCell ref="C162:C165"/>
    <mergeCell ref="D162:D165"/>
    <mergeCell ref="E162:E165"/>
    <mergeCell ref="F162:F165"/>
    <mergeCell ref="G162:G165"/>
    <mergeCell ref="H162:H165"/>
    <mergeCell ref="I162:I165"/>
    <mergeCell ref="C150:C153"/>
    <mergeCell ref="P150:P153"/>
    <mergeCell ref="Q150:Q153"/>
    <mergeCell ref="P154:P157"/>
    <mergeCell ref="Q154:Q157"/>
    <mergeCell ref="P158:P161"/>
    <mergeCell ref="Q158:Q161"/>
    <mergeCell ref="P162:P165"/>
    <mergeCell ref="Q162:Q165"/>
    <mergeCell ref="P166:P169"/>
    <mergeCell ref="Q166:Q169"/>
    <mergeCell ref="P170:P173"/>
    <mergeCell ref="Q170:Q173"/>
    <mergeCell ref="P174:P177"/>
    <mergeCell ref="Q174:Q177"/>
    <mergeCell ref="C174:C177"/>
    <mergeCell ref="D174:D177"/>
    <mergeCell ref="E174:E177"/>
    <mergeCell ref="F174:F177"/>
    <mergeCell ref="G174:G177"/>
    <mergeCell ref="H174:H177"/>
    <mergeCell ref="I174:I177"/>
    <mergeCell ref="O150:O152"/>
    <mergeCell ref="M151:M152"/>
    <mergeCell ref="N151:N152"/>
    <mergeCell ref="M155:M156"/>
    <mergeCell ref="N155:N156"/>
    <mergeCell ref="M159:M160"/>
    <mergeCell ref="N159:N160"/>
    <mergeCell ref="O159:O160"/>
    <mergeCell ref="M163:M164"/>
    <mergeCell ref="N163:N164"/>
    <mergeCell ref="O166:O169"/>
    <mergeCell ref="M167:M168"/>
    <mergeCell ref="N167:N168"/>
    <mergeCell ref="O170:O173"/>
    <mergeCell ref="M171:M172"/>
    <mergeCell ref="N171:N172"/>
    <mergeCell ref="M175:M176"/>
    <mergeCell ref="C166:C169"/>
    <mergeCell ref="D166:D169"/>
    <mergeCell ref="E166:E169"/>
    <mergeCell ref="F166:F169"/>
    <mergeCell ref="G166:G169"/>
    <mergeCell ref="H166:H169"/>
    <mergeCell ref="I166:I169"/>
    <mergeCell ref="C170:C173"/>
    <mergeCell ref="D170:D173"/>
    <mergeCell ref="E170:E173"/>
    <mergeCell ref="F170:F173"/>
    <mergeCell ref="G170:G173"/>
    <mergeCell ref="H170:H173"/>
    <mergeCell ref="I170:I173"/>
    <mergeCell ref="D150:D153"/>
    <mergeCell ref="E150:E153"/>
    <mergeCell ref="F150:F153"/>
    <mergeCell ref="G150:G153"/>
    <mergeCell ref="H150:H153"/>
    <mergeCell ref="I150:I153"/>
    <mergeCell ref="C154:C157"/>
    <mergeCell ref="D154:D157"/>
    <mergeCell ref="E154:E157"/>
    <mergeCell ref="F154:F157"/>
    <mergeCell ref="G154:G157"/>
    <mergeCell ref="H154:H157"/>
    <mergeCell ref="I154:I157"/>
    <mergeCell ref="Q124:Q127"/>
    <mergeCell ref="Q128:Q131"/>
    <mergeCell ref="Q132:Q135"/>
    <mergeCell ref="Q136:Q139"/>
    <mergeCell ref="Q140:Q145"/>
    <mergeCell ref="Q146:Q149"/>
    <mergeCell ref="M140:M145"/>
    <mergeCell ref="N140:N145"/>
    <mergeCell ref="O140:O145"/>
    <mergeCell ref="M147:M148"/>
    <mergeCell ref="N147:N148"/>
    <mergeCell ref="P124:P127"/>
    <mergeCell ref="P128:P131"/>
    <mergeCell ref="P132:P135"/>
    <mergeCell ref="P136:P139"/>
    <mergeCell ref="P140:P145"/>
    <mergeCell ref="P146:P149"/>
    <mergeCell ref="O124:O126"/>
    <mergeCell ref="M125:M126"/>
    <mergeCell ref="N125:N126"/>
    <mergeCell ref="M128:M131"/>
    <mergeCell ref="N128:N131"/>
    <mergeCell ref="M132:M135"/>
    <mergeCell ref="N133:N134"/>
    <mergeCell ref="O133:O134"/>
    <mergeCell ref="M137:M138"/>
    <mergeCell ref="N137:N138"/>
    <mergeCell ref="C146:C149"/>
    <mergeCell ref="D146:D149"/>
    <mergeCell ref="E146:E149"/>
    <mergeCell ref="F146:F149"/>
    <mergeCell ref="G146:G149"/>
    <mergeCell ref="H146:H149"/>
    <mergeCell ref="I146:I149"/>
    <mergeCell ref="I132:I135"/>
    <mergeCell ref="I136:I139"/>
    <mergeCell ref="I140:I145"/>
    <mergeCell ref="G144:G145"/>
    <mergeCell ref="A124:A127"/>
    <mergeCell ref="A128:A131"/>
    <mergeCell ref="A132:A135"/>
    <mergeCell ref="A136:A139"/>
    <mergeCell ref="A140:A145"/>
    <mergeCell ref="A146:A149"/>
    <mergeCell ref="F132:F135"/>
    <mergeCell ref="G132:G135"/>
    <mergeCell ref="H132:H135"/>
    <mergeCell ref="C136:C139"/>
    <mergeCell ref="D136:D139"/>
    <mergeCell ref="E136:E139"/>
    <mergeCell ref="F136:F139"/>
    <mergeCell ref="G136:G139"/>
    <mergeCell ref="H136:H139"/>
    <mergeCell ref="C140:C145"/>
    <mergeCell ref="D140:D145"/>
    <mergeCell ref="E140:E145"/>
    <mergeCell ref="F140:F141"/>
    <mergeCell ref="G140:G141"/>
    <mergeCell ref="H140:H145"/>
    <mergeCell ref="F142:F143"/>
    <mergeCell ref="G142:G143"/>
    <mergeCell ref="F144:F145"/>
    <mergeCell ref="C128:C131"/>
    <mergeCell ref="D128:D131"/>
    <mergeCell ref="E128:E131"/>
    <mergeCell ref="F128:F129"/>
    <mergeCell ref="G128:G129"/>
    <mergeCell ref="H128:H131"/>
    <mergeCell ref="I128:I131"/>
    <mergeCell ref="C132:C135"/>
    <mergeCell ref="D132:D135"/>
    <mergeCell ref="E132:E135"/>
    <mergeCell ref="C124:C127"/>
    <mergeCell ref="D124:D127"/>
    <mergeCell ref="E124:E127"/>
    <mergeCell ref="F124:F127"/>
    <mergeCell ref="G124:G127"/>
    <mergeCell ref="H124:H127"/>
    <mergeCell ref="I124:I127"/>
    <mergeCell ref="M92:M93"/>
    <mergeCell ref="A95:A98"/>
    <mergeCell ref="C95:C98"/>
    <mergeCell ref="D95:D98"/>
    <mergeCell ref="E95:E98"/>
    <mergeCell ref="F95:F96"/>
    <mergeCell ref="G95:G96"/>
    <mergeCell ref="H95:H98"/>
    <mergeCell ref="I95:I98"/>
    <mergeCell ref="M96:M97"/>
    <mergeCell ref="A91:A94"/>
    <mergeCell ref="C91:C94"/>
    <mergeCell ref="D91:D94"/>
    <mergeCell ref="E91:E94"/>
    <mergeCell ref="F91:F92"/>
    <mergeCell ref="G91:G92"/>
    <mergeCell ref="H91:H94"/>
    <mergeCell ref="I91:I94"/>
    <mergeCell ref="Q87:Q90"/>
    <mergeCell ref="Q91:Q94"/>
    <mergeCell ref="Q95:Q98"/>
    <mergeCell ref="O87:O89"/>
    <mergeCell ref="N88:N89"/>
    <mergeCell ref="N92:N93"/>
    <mergeCell ref="N96:N97"/>
    <mergeCell ref="P87:P90"/>
    <mergeCell ref="P91:P94"/>
    <mergeCell ref="P95:P98"/>
    <mergeCell ref="A87:A90"/>
    <mergeCell ref="C87:C90"/>
    <mergeCell ref="D87:D90"/>
    <mergeCell ref="E87:E90"/>
    <mergeCell ref="F87:F88"/>
    <mergeCell ref="G87:G88"/>
    <mergeCell ref="H87:H90"/>
    <mergeCell ref="I87:I90"/>
    <mergeCell ref="M88:M89"/>
    <mergeCell ref="Q57:Q59"/>
    <mergeCell ref="P50:P53"/>
    <mergeCell ref="Q50:Q53"/>
    <mergeCell ref="A60:A62"/>
    <mergeCell ref="C60:C62"/>
    <mergeCell ref="D60:D62"/>
    <mergeCell ref="E60:E62"/>
    <mergeCell ref="F60:F62"/>
    <mergeCell ref="G60:G62"/>
    <mergeCell ref="H60:H62"/>
    <mergeCell ref="I60:I62"/>
    <mergeCell ref="M60:M62"/>
    <mergeCell ref="N60:N62"/>
    <mergeCell ref="O60:O62"/>
    <mergeCell ref="P60:P62"/>
    <mergeCell ref="Q60:Q62"/>
    <mergeCell ref="N50:N53"/>
    <mergeCell ref="M54:M56"/>
    <mergeCell ref="N54:N56"/>
    <mergeCell ref="A54:A56"/>
    <mergeCell ref="C54:C56"/>
    <mergeCell ref="D54:D56"/>
    <mergeCell ref="E54:E56"/>
    <mergeCell ref="F54:F56"/>
    <mergeCell ref="Q41:Q43"/>
    <mergeCell ref="P44:P46"/>
    <mergeCell ref="Q44:Q46"/>
    <mergeCell ref="P47:P49"/>
    <mergeCell ref="Q47:Q49"/>
    <mergeCell ref="P54:P56"/>
    <mergeCell ref="Q54:Q56"/>
    <mergeCell ref="M57:M59"/>
    <mergeCell ref="N57:N59"/>
    <mergeCell ref="O41:O43"/>
    <mergeCell ref="O44:O46"/>
    <mergeCell ref="O47:O49"/>
    <mergeCell ref="O50:O53"/>
    <mergeCell ref="O54:O56"/>
    <mergeCell ref="O57:O59"/>
    <mergeCell ref="P41:P43"/>
    <mergeCell ref="P57:P59"/>
    <mergeCell ref="M41:M43"/>
    <mergeCell ref="N41:N43"/>
    <mergeCell ref="M44:M46"/>
    <mergeCell ref="N44:N46"/>
    <mergeCell ref="M47:M49"/>
    <mergeCell ref="N47:N49"/>
    <mergeCell ref="M50:M53"/>
    <mergeCell ref="G54:G56"/>
    <mergeCell ref="H54:H56"/>
    <mergeCell ref="I54:I56"/>
    <mergeCell ref="A57:A59"/>
    <mergeCell ref="C57:C59"/>
    <mergeCell ref="D57:D59"/>
    <mergeCell ref="E57:E59"/>
    <mergeCell ref="H57:H59"/>
    <mergeCell ref="I57:I59"/>
    <mergeCell ref="A47:A49"/>
    <mergeCell ref="C47:C49"/>
    <mergeCell ref="D47:D49"/>
    <mergeCell ref="E47:E49"/>
    <mergeCell ref="F47:F49"/>
    <mergeCell ref="G47:G49"/>
    <mergeCell ref="H47:H49"/>
    <mergeCell ref="I47:I49"/>
    <mergeCell ref="A50:A53"/>
    <mergeCell ref="C50:C53"/>
    <mergeCell ref="D50:D53"/>
    <mergeCell ref="E50:E53"/>
    <mergeCell ref="F50:F53"/>
    <mergeCell ref="G50:G53"/>
    <mergeCell ref="H50:H53"/>
    <mergeCell ref="I50:I53"/>
    <mergeCell ref="A41:A43"/>
    <mergeCell ref="C41:C43"/>
    <mergeCell ref="D41:D43"/>
    <mergeCell ref="E41:E43"/>
    <mergeCell ref="F41:F43"/>
    <mergeCell ref="G41:G43"/>
    <mergeCell ref="H41:H43"/>
    <mergeCell ref="I41:I43"/>
    <mergeCell ref="A44:A46"/>
    <mergeCell ref="C44:C46"/>
    <mergeCell ref="D44:D46"/>
    <mergeCell ref="E44:E46"/>
    <mergeCell ref="H44:H46"/>
    <mergeCell ref="I44:I46"/>
    <mergeCell ref="A32:A34"/>
    <mergeCell ref="C32:C34"/>
    <mergeCell ref="D32:D34"/>
    <mergeCell ref="A26:A28"/>
    <mergeCell ref="C26:C28"/>
    <mergeCell ref="D26:D28"/>
    <mergeCell ref="E32:E34"/>
    <mergeCell ref="H32:H34"/>
    <mergeCell ref="O26:O28"/>
    <mergeCell ref="O29:O31"/>
    <mergeCell ref="O32:O34"/>
    <mergeCell ref="N26:N28"/>
    <mergeCell ref="A29:A31"/>
    <mergeCell ref="C29:C31"/>
    <mergeCell ref="D29:D31"/>
    <mergeCell ref="F29:F31"/>
    <mergeCell ref="N29:N31"/>
    <mergeCell ref="M29:M31"/>
    <mergeCell ref="E26:E28"/>
    <mergeCell ref="H26:H28"/>
    <mergeCell ref="I32:I34"/>
    <mergeCell ref="M32:M34"/>
    <mergeCell ref="E29:E31"/>
    <mergeCell ref="G29:G31"/>
    <mergeCell ref="O11:O13"/>
    <mergeCell ref="H8:H10"/>
    <mergeCell ref="D23:D25"/>
    <mergeCell ref="N23:N25"/>
    <mergeCell ref="M23:M25"/>
    <mergeCell ref="E23:E25"/>
    <mergeCell ref="H23:H25"/>
    <mergeCell ref="I23:I25"/>
    <mergeCell ref="E20:E22"/>
    <mergeCell ref="H20:H22"/>
    <mergeCell ref="I20:I22"/>
    <mergeCell ref="M20:M22"/>
    <mergeCell ref="O14:O16"/>
    <mergeCell ref="O17:O19"/>
    <mergeCell ref="O20:O22"/>
    <mergeCell ref="O23:O25"/>
    <mergeCell ref="M11:M13"/>
    <mergeCell ref="E11:E13"/>
    <mergeCell ref="H11:H13"/>
    <mergeCell ref="I11:I13"/>
    <mergeCell ref="I8:I10"/>
    <mergeCell ref="E17:E19"/>
    <mergeCell ref="H17:H19"/>
    <mergeCell ref="I17:I19"/>
    <mergeCell ref="A8:A10"/>
    <mergeCell ref="C8:C10"/>
    <mergeCell ref="D8:D10"/>
    <mergeCell ref="E8:E10"/>
    <mergeCell ref="M35:M37"/>
    <mergeCell ref="Q6:Q7"/>
    <mergeCell ref="A1:Q1"/>
    <mergeCell ref="A2:Q2"/>
    <mergeCell ref="A3:Q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  <mergeCell ref="N6:O6"/>
    <mergeCell ref="P6:P7"/>
    <mergeCell ref="N8:N10"/>
    <mergeCell ref="O8:O10"/>
    <mergeCell ref="M8:M10"/>
    <mergeCell ref="E14:E16"/>
    <mergeCell ref="H14:H16"/>
    <mergeCell ref="A14:A16"/>
    <mergeCell ref="C14:C16"/>
    <mergeCell ref="D14:D16"/>
    <mergeCell ref="N14:N16"/>
    <mergeCell ref="A17:A19"/>
    <mergeCell ref="N17:N19"/>
    <mergeCell ref="I14:I16"/>
    <mergeCell ref="M14:M16"/>
    <mergeCell ref="H29:H31"/>
    <mergeCell ref="I29:I31"/>
    <mergeCell ref="Q23:Q25"/>
    <mergeCell ref="P26:P28"/>
    <mergeCell ref="Q26:Q28"/>
    <mergeCell ref="P29:P31"/>
    <mergeCell ref="Q29:Q31"/>
    <mergeCell ref="P32:P34"/>
    <mergeCell ref="Q32:Q34"/>
    <mergeCell ref="I26:I28"/>
    <mergeCell ref="M26:M28"/>
    <mergeCell ref="A20:A22"/>
    <mergeCell ref="C20:C22"/>
    <mergeCell ref="D20:D22"/>
    <mergeCell ref="N20:N22"/>
    <mergeCell ref="A23:A25"/>
    <mergeCell ref="C23:C25"/>
    <mergeCell ref="C17:C19"/>
    <mergeCell ref="P8:P10"/>
    <mergeCell ref="Q8:Q10"/>
    <mergeCell ref="P11:P13"/>
    <mergeCell ref="Q11:Q13"/>
    <mergeCell ref="P14:P16"/>
    <mergeCell ref="Q14:Q16"/>
    <mergeCell ref="P17:P19"/>
    <mergeCell ref="Q17:Q19"/>
    <mergeCell ref="P20:P22"/>
    <mergeCell ref="Q20:Q22"/>
    <mergeCell ref="P23:P25"/>
    <mergeCell ref="A11:A13"/>
    <mergeCell ref="C11:C13"/>
    <mergeCell ref="D11:D13"/>
    <mergeCell ref="N11:N13"/>
    <mergeCell ref="D17:D19"/>
    <mergeCell ref="M17:M19"/>
    <mergeCell ref="P35:P37"/>
    <mergeCell ref="Q35:Q37"/>
    <mergeCell ref="P38:P40"/>
    <mergeCell ref="Q38:Q40"/>
    <mergeCell ref="A38:A40"/>
    <mergeCell ref="C38:C40"/>
    <mergeCell ref="D38:D40"/>
    <mergeCell ref="E38:E40"/>
    <mergeCell ref="H38:H40"/>
    <mergeCell ref="I38:I40"/>
    <mergeCell ref="M38:M40"/>
    <mergeCell ref="N38:N40"/>
    <mergeCell ref="O38:O40"/>
    <mergeCell ref="N35:N37"/>
    <mergeCell ref="O35:O37"/>
    <mergeCell ref="A35:A37"/>
    <mergeCell ref="C35:C37"/>
    <mergeCell ref="D35:D37"/>
    <mergeCell ref="E35:E37"/>
    <mergeCell ref="F35:F36"/>
    <mergeCell ref="G35:G36"/>
    <mergeCell ref="H35:H37"/>
    <mergeCell ref="I35:I37"/>
    <mergeCell ref="M63:M65"/>
    <mergeCell ref="N63:N65"/>
    <mergeCell ref="Q63:Q65"/>
    <mergeCell ref="P63:P65"/>
    <mergeCell ref="A66:A71"/>
    <mergeCell ref="C66:C71"/>
    <mergeCell ref="D66:D71"/>
    <mergeCell ref="E66:E71"/>
    <mergeCell ref="H66:H71"/>
    <mergeCell ref="I66:I71"/>
    <mergeCell ref="N66:N71"/>
    <mergeCell ref="M66:M71"/>
    <mergeCell ref="A63:A65"/>
    <mergeCell ref="C63:C65"/>
    <mergeCell ref="D63:D65"/>
    <mergeCell ref="E63:E65"/>
    <mergeCell ref="F63:F65"/>
    <mergeCell ref="G63:G65"/>
    <mergeCell ref="H63:H65"/>
    <mergeCell ref="I63:I65"/>
    <mergeCell ref="A72:A76"/>
    <mergeCell ref="C72:C76"/>
    <mergeCell ref="D72:D76"/>
    <mergeCell ref="E72:E76"/>
    <mergeCell ref="H72:H76"/>
    <mergeCell ref="I72:I76"/>
    <mergeCell ref="A77:A80"/>
    <mergeCell ref="C77:C80"/>
    <mergeCell ref="D77:D80"/>
    <mergeCell ref="E77:E80"/>
    <mergeCell ref="H77:H80"/>
    <mergeCell ref="I77:I80"/>
    <mergeCell ref="A81:A86"/>
    <mergeCell ref="C81:C86"/>
    <mergeCell ref="D81:D86"/>
    <mergeCell ref="E81:E86"/>
    <mergeCell ref="H81:H86"/>
    <mergeCell ref="I81:I86"/>
    <mergeCell ref="Q66:Q71"/>
    <mergeCell ref="P66:P71"/>
    <mergeCell ref="P72:P76"/>
    <mergeCell ref="Q72:Q76"/>
    <mergeCell ref="Q77:Q80"/>
    <mergeCell ref="P77:P80"/>
    <mergeCell ref="Q81:Q86"/>
    <mergeCell ref="P81:P86"/>
    <mergeCell ref="O81:O86"/>
    <mergeCell ref="N81:N86"/>
    <mergeCell ref="M81:M86"/>
    <mergeCell ref="O77:O80"/>
    <mergeCell ref="N77:N80"/>
    <mergeCell ref="M77:M80"/>
    <mergeCell ref="O72:O76"/>
    <mergeCell ref="N72:N76"/>
    <mergeCell ref="M72:M76"/>
    <mergeCell ref="O66:O71"/>
    <mergeCell ref="C99:C102"/>
    <mergeCell ref="D99:D102"/>
    <mergeCell ref="E99:E102"/>
    <mergeCell ref="F99:F102"/>
    <mergeCell ref="G99:G102"/>
    <mergeCell ref="H99:H102"/>
    <mergeCell ref="I99:I102"/>
    <mergeCell ref="C103:C106"/>
    <mergeCell ref="D103:D106"/>
    <mergeCell ref="E103:E106"/>
    <mergeCell ref="F103:F106"/>
    <mergeCell ref="G103:G106"/>
    <mergeCell ref="H103:H106"/>
    <mergeCell ref="I103:I106"/>
    <mergeCell ref="I115:I119"/>
    <mergeCell ref="C120:C123"/>
    <mergeCell ref="D120:D123"/>
    <mergeCell ref="E120:E123"/>
    <mergeCell ref="H120:H123"/>
    <mergeCell ref="I120:I123"/>
    <mergeCell ref="C107:C110"/>
    <mergeCell ref="D107:D110"/>
    <mergeCell ref="E107:E110"/>
    <mergeCell ref="F107:F110"/>
    <mergeCell ref="G107:G110"/>
    <mergeCell ref="H107:H110"/>
    <mergeCell ref="I107:I110"/>
    <mergeCell ref="C111:C114"/>
    <mergeCell ref="D111:D114"/>
    <mergeCell ref="E111:E114"/>
    <mergeCell ref="F111:F114"/>
    <mergeCell ref="G111:G114"/>
    <mergeCell ref="H111:H114"/>
    <mergeCell ref="I111:I114"/>
    <mergeCell ref="A99:A102"/>
    <mergeCell ref="A103:A106"/>
    <mergeCell ref="A107:A110"/>
    <mergeCell ref="A111:A114"/>
    <mergeCell ref="A115:A119"/>
    <mergeCell ref="A120:A123"/>
    <mergeCell ref="O99:O101"/>
    <mergeCell ref="M100:M101"/>
    <mergeCell ref="N100:N101"/>
    <mergeCell ref="M104:M105"/>
    <mergeCell ref="N104:N105"/>
    <mergeCell ref="M107:M110"/>
    <mergeCell ref="O108:O109"/>
    <mergeCell ref="M112:M113"/>
    <mergeCell ref="N112:N113"/>
    <mergeCell ref="O115:O117"/>
    <mergeCell ref="M117:M118"/>
    <mergeCell ref="N117:N118"/>
    <mergeCell ref="M121:M122"/>
    <mergeCell ref="N121:N122"/>
    <mergeCell ref="C115:C119"/>
    <mergeCell ref="D115:D119"/>
    <mergeCell ref="E115:E119"/>
    <mergeCell ref="H115:H119"/>
    <mergeCell ref="P99:P102"/>
    <mergeCell ref="Q99:Q102"/>
    <mergeCell ref="P103:P106"/>
    <mergeCell ref="Q103:Q106"/>
    <mergeCell ref="P107:P110"/>
    <mergeCell ref="Q107:Q110"/>
    <mergeCell ref="P111:P114"/>
    <mergeCell ref="Q111:Q114"/>
    <mergeCell ref="P120:P123"/>
    <mergeCell ref="Q120:Q123"/>
    <mergeCell ref="P115:P119"/>
    <mergeCell ref="Q115:Q119"/>
  </mergeCells>
  <pageMargins left="0.51181102362204722" right="0.31496062992125984" top="0.55118110236220474" bottom="0.35433070866141736" header="0.31496062992125984" footer="0.31496062992125984"/>
  <pageSetup paperSize="9" scale="4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F43"/>
  <sheetViews>
    <sheetView topLeftCell="D16" zoomScale="90" zoomScaleNormal="90" zoomScaleSheetLayoutView="100" workbookViewId="0">
      <selection activeCell="A25" sqref="A25"/>
    </sheetView>
  </sheetViews>
  <sheetFormatPr defaultColWidth="8.75" defaultRowHeight="18.75" x14ac:dyDescent="0.3"/>
  <cols>
    <col min="1" max="1" width="8.75" style="9"/>
    <col min="2" max="2" width="39.875" style="9" customWidth="1"/>
    <col min="3" max="3" width="13" style="13" customWidth="1"/>
    <col min="4" max="4" width="12.25" style="13" customWidth="1"/>
    <col min="5" max="5" width="12" style="13" customWidth="1"/>
    <col min="6" max="15" width="12.25" style="13" customWidth="1"/>
    <col min="16" max="17" width="14.625" style="13" customWidth="1"/>
    <col min="18" max="28" width="14.625" style="13" hidden="1" customWidth="1"/>
    <col min="29" max="29" width="19.75" style="13" hidden="1" customWidth="1"/>
    <col min="30" max="31" width="12.25" style="13" customWidth="1"/>
    <col min="32" max="32" width="12.25" style="9" customWidth="1"/>
    <col min="33" max="16384" width="8.75" style="9"/>
  </cols>
  <sheetData>
    <row r="1" spans="1:32" x14ac:dyDescent="0.3">
      <c r="A1" s="366" t="s">
        <v>53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</row>
    <row r="2" spans="1:32" x14ac:dyDescent="0.3">
      <c r="A2" s="366" t="s">
        <v>345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</row>
    <row r="3" spans="1:32" x14ac:dyDescent="0.3">
      <c r="A3" s="367" t="s">
        <v>77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</row>
    <row r="4" spans="1:32" x14ac:dyDescent="0.3">
      <c r="A4" s="315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</row>
    <row r="5" spans="1:32" ht="33.75" customHeight="1" x14ac:dyDescent="0.3">
      <c r="A5" s="315"/>
      <c r="B5" s="315"/>
      <c r="C5" s="315"/>
      <c r="D5" s="315"/>
      <c r="E5" s="315"/>
      <c r="F5" s="484">
        <v>23651</v>
      </c>
      <c r="G5" s="372"/>
      <c r="H5" s="484">
        <v>23682</v>
      </c>
      <c r="I5" s="372"/>
      <c r="J5" s="484">
        <v>23712</v>
      </c>
      <c r="K5" s="372"/>
      <c r="L5" s="484">
        <v>23743</v>
      </c>
      <c r="M5" s="372"/>
      <c r="N5" s="484">
        <v>23774</v>
      </c>
      <c r="O5" s="372"/>
      <c r="P5" s="361">
        <v>23802</v>
      </c>
      <c r="Q5" s="362"/>
      <c r="R5" s="361">
        <v>23833</v>
      </c>
      <c r="S5" s="362"/>
      <c r="T5" s="361">
        <v>23863</v>
      </c>
      <c r="U5" s="362"/>
      <c r="V5" s="361">
        <v>23894</v>
      </c>
      <c r="W5" s="362"/>
      <c r="X5" s="361">
        <v>23924</v>
      </c>
      <c r="Y5" s="362"/>
      <c r="Z5" s="361">
        <v>23955</v>
      </c>
      <c r="AA5" s="362"/>
      <c r="AB5" s="361">
        <v>23986</v>
      </c>
      <c r="AC5" s="362"/>
      <c r="AD5" s="481" t="s">
        <v>295</v>
      </c>
      <c r="AE5" s="482"/>
      <c r="AF5" s="483"/>
    </row>
    <row r="6" spans="1:32" ht="36" customHeight="1" x14ac:dyDescent="0.3">
      <c r="A6" s="372" t="s">
        <v>25</v>
      </c>
      <c r="B6" s="372" t="s">
        <v>26</v>
      </c>
      <c r="C6" s="371" t="s">
        <v>61</v>
      </c>
      <c r="D6" s="373"/>
      <c r="E6" s="374"/>
      <c r="F6" s="374" t="s">
        <v>27</v>
      </c>
      <c r="G6" s="368" t="s">
        <v>28</v>
      </c>
      <c r="H6" s="368" t="s">
        <v>27</v>
      </c>
      <c r="I6" s="368" t="s">
        <v>28</v>
      </c>
      <c r="J6" s="368" t="s">
        <v>27</v>
      </c>
      <c r="K6" s="371" t="s">
        <v>28</v>
      </c>
      <c r="L6" s="369" t="s">
        <v>27</v>
      </c>
      <c r="M6" s="369" t="s">
        <v>28</v>
      </c>
      <c r="N6" s="369" t="s">
        <v>27</v>
      </c>
      <c r="O6" s="369" t="s">
        <v>28</v>
      </c>
      <c r="P6" s="369" t="s">
        <v>27</v>
      </c>
      <c r="Q6" s="369" t="s">
        <v>28</v>
      </c>
      <c r="R6" s="369" t="s">
        <v>27</v>
      </c>
      <c r="S6" s="369" t="s">
        <v>28</v>
      </c>
      <c r="T6" s="369" t="s">
        <v>27</v>
      </c>
      <c r="U6" s="369" t="s">
        <v>28</v>
      </c>
      <c r="V6" s="369" t="s">
        <v>27</v>
      </c>
      <c r="W6" s="369" t="s">
        <v>28</v>
      </c>
      <c r="X6" s="369" t="s">
        <v>27</v>
      </c>
      <c r="Y6" s="369" t="s">
        <v>28</v>
      </c>
      <c r="Z6" s="369" t="s">
        <v>27</v>
      </c>
      <c r="AA6" s="369" t="s">
        <v>28</v>
      </c>
      <c r="AB6" s="369" t="s">
        <v>27</v>
      </c>
      <c r="AC6" s="369" t="s">
        <v>28</v>
      </c>
      <c r="AD6" s="368" t="s">
        <v>52</v>
      </c>
      <c r="AE6" s="368" t="s">
        <v>54</v>
      </c>
      <c r="AF6" s="375" t="s">
        <v>29</v>
      </c>
    </row>
    <row r="7" spans="1:32" s="10" customFormat="1" ht="54" customHeight="1" x14ac:dyDescent="0.2">
      <c r="A7" s="372"/>
      <c r="B7" s="372"/>
      <c r="C7" s="316" t="s">
        <v>66</v>
      </c>
      <c r="D7" s="317" t="s">
        <v>27</v>
      </c>
      <c r="E7" s="317" t="s">
        <v>28</v>
      </c>
      <c r="F7" s="374"/>
      <c r="G7" s="368"/>
      <c r="H7" s="368"/>
      <c r="I7" s="368"/>
      <c r="J7" s="368"/>
      <c r="K7" s="371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68"/>
      <c r="AE7" s="368"/>
      <c r="AF7" s="375"/>
    </row>
    <row r="8" spans="1:32" s="10" customFormat="1" ht="21.6" customHeight="1" x14ac:dyDescent="0.2">
      <c r="A8" s="51"/>
      <c r="B8" s="52" t="s">
        <v>58</v>
      </c>
      <c r="C8" s="53"/>
      <c r="D8" s="54"/>
      <c r="E8" s="54"/>
      <c r="F8" s="54"/>
      <c r="G8" s="53"/>
      <c r="H8" s="53"/>
      <c r="I8" s="53"/>
      <c r="J8" s="53"/>
      <c r="K8" s="55"/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3"/>
      <c r="AE8" s="53"/>
      <c r="AF8" s="58"/>
    </row>
    <row r="9" spans="1:32" x14ac:dyDescent="0.3">
      <c r="A9" s="18"/>
      <c r="B9" s="19" t="s">
        <v>30</v>
      </c>
      <c r="C9" s="15"/>
      <c r="D9" s="17"/>
      <c r="E9" s="17"/>
      <c r="F9" s="17"/>
      <c r="G9" s="15"/>
      <c r="H9" s="15"/>
      <c r="I9" s="15"/>
      <c r="J9" s="15"/>
      <c r="K9" s="23"/>
      <c r="L9" s="15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15"/>
      <c r="AE9" s="15"/>
      <c r="AF9" s="20"/>
    </row>
    <row r="10" spans="1:32" ht="21.75" x14ac:dyDescent="0.5">
      <c r="A10" s="18">
        <v>1</v>
      </c>
      <c r="B10" s="20" t="s">
        <v>31</v>
      </c>
      <c r="C10" s="84">
        <v>84838937</v>
      </c>
      <c r="D10" s="17">
        <v>84500000</v>
      </c>
      <c r="E10" s="17"/>
      <c r="F10" s="31"/>
      <c r="G10" s="32"/>
      <c r="H10" s="32">
        <v>1242003</v>
      </c>
      <c r="I10" s="32"/>
      <c r="J10" s="32">
        <v>326727</v>
      </c>
      <c r="K10" s="23"/>
      <c r="L10" s="15">
        <v>20999765</v>
      </c>
      <c r="M10" s="23"/>
      <c r="N10" s="23">
        <v>8394512</v>
      </c>
      <c r="O10" s="23"/>
      <c r="P10" s="23">
        <v>5015275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15">
        <f>SUM(F10:AC10)</f>
        <v>35978282</v>
      </c>
      <c r="AE10" s="15">
        <f>F10+H10+J10+L10</f>
        <v>22568495</v>
      </c>
      <c r="AF10" s="25">
        <f>AE10/AD10</f>
        <v>0.62728106361498859</v>
      </c>
    </row>
    <row r="11" spans="1:32" ht="21.75" x14ac:dyDescent="0.5">
      <c r="A11" s="18">
        <v>2</v>
      </c>
      <c r="B11" s="21" t="s">
        <v>32</v>
      </c>
      <c r="C11" s="85">
        <v>1800000</v>
      </c>
      <c r="D11" s="17">
        <v>1800000</v>
      </c>
      <c r="E11" s="17"/>
      <c r="F11" s="31"/>
      <c r="G11" s="32"/>
      <c r="H11" s="32">
        <v>1907684.81</v>
      </c>
      <c r="I11" s="32"/>
      <c r="J11" s="15"/>
      <c r="K11" s="23"/>
      <c r="L11" s="15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15">
        <f>SUM(F11:AC11)</f>
        <v>1907684.81</v>
      </c>
      <c r="AE11" s="15">
        <f t="shared" ref="AE11:AE32" si="0">F11+H11+J11+L11</f>
        <v>1907684.81</v>
      </c>
      <c r="AF11" s="25">
        <f t="shared" ref="AF11:AF33" si="1">AE11/AD11</f>
        <v>1</v>
      </c>
    </row>
    <row r="12" spans="1:32" x14ac:dyDescent="0.3">
      <c r="A12" s="18">
        <v>3</v>
      </c>
      <c r="B12" s="21" t="s">
        <v>33</v>
      </c>
      <c r="C12" s="22">
        <v>1400000</v>
      </c>
      <c r="D12" s="17">
        <v>1000000</v>
      </c>
      <c r="E12" s="17"/>
      <c r="F12" s="31"/>
      <c r="G12" s="32"/>
      <c r="H12" s="32">
        <v>484790</v>
      </c>
      <c r="I12" s="32"/>
      <c r="J12" s="15"/>
      <c r="K12" s="23"/>
      <c r="L12" s="15"/>
      <c r="M12" s="23"/>
      <c r="N12" s="23">
        <v>294270</v>
      </c>
      <c r="O12" s="23"/>
      <c r="P12" s="23">
        <v>49200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15">
        <f>SUM(F12:AC12)</f>
        <v>828260</v>
      </c>
      <c r="AE12" s="15">
        <f t="shared" si="0"/>
        <v>484790</v>
      </c>
      <c r="AF12" s="25">
        <f t="shared" si="1"/>
        <v>0.58531137565498759</v>
      </c>
    </row>
    <row r="13" spans="1:32" x14ac:dyDescent="0.3">
      <c r="A13" s="18">
        <v>4</v>
      </c>
      <c r="B13" s="21" t="s">
        <v>34</v>
      </c>
      <c r="C13" s="22">
        <v>6000000</v>
      </c>
      <c r="D13" s="17">
        <v>4000000</v>
      </c>
      <c r="E13" s="17"/>
      <c r="F13" s="31"/>
      <c r="G13" s="32"/>
      <c r="H13" s="32"/>
      <c r="I13" s="32"/>
      <c r="J13" s="15">
        <v>6757047</v>
      </c>
      <c r="K13" s="23"/>
      <c r="L13" s="15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15">
        <f>SUM(F13:AC13)</f>
        <v>6757047</v>
      </c>
      <c r="AE13" s="15">
        <f t="shared" si="0"/>
        <v>6757047</v>
      </c>
      <c r="AF13" s="25">
        <f t="shared" si="1"/>
        <v>1</v>
      </c>
    </row>
    <row r="14" spans="1:32" x14ac:dyDescent="0.3">
      <c r="A14" s="18">
        <v>5</v>
      </c>
      <c r="B14" s="21" t="s">
        <v>35</v>
      </c>
      <c r="C14" s="22">
        <v>0</v>
      </c>
      <c r="D14" s="17">
        <v>0</v>
      </c>
      <c r="E14" s="17"/>
      <c r="F14" s="31"/>
      <c r="G14" s="32"/>
      <c r="H14" s="32"/>
      <c r="I14" s="32"/>
      <c r="J14" s="15"/>
      <c r="K14" s="23"/>
      <c r="L14" s="15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5">
        <f t="shared" ref="AD14:AD33" si="2">SUM(F14:AC14)</f>
        <v>0</v>
      </c>
      <c r="AE14" s="15">
        <f t="shared" si="0"/>
        <v>0</v>
      </c>
      <c r="AF14" s="25" t="e">
        <f t="shared" si="1"/>
        <v>#DIV/0!</v>
      </c>
    </row>
    <row r="15" spans="1:32" x14ac:dyDescent="0.3">
      <c r="A15" s="18">
        <v>6</v>
      </c>
      <c r="B15" s="20" t="s">
        <v>36</v>
      </c>
      <c r="C15" s="80">
        <v>2300000</v>
      </c>
      <c r="D15" s="73">
        <v>2300000</v>
      </c>
      <c r="E15" s="73"/>
      <c r="F15" s="33"/>
      <c r="G15" s="34"/>
      <c r="H15" s="34"/>
      <c r="I15" s="34"/>
      <c r="J15" s="16">
        <v>1882028.35</v>
      </c>
      <c r="K15" s="24"/>
      <c r="L15" s="16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5">
        <f t="shared" si="2"/>
        <v>1882028.35</v>
      </c>
      <c r="AE15" s="15">
        <f t="shared" si="0"/>
        <v>1882028.35</v>
      </c>
      <c r="AF15" s="25">
        <f t="shared" si="1"/>
        <v>1</v>
      </c>
    </row>
    <row r="16" spans="1:32" x14ac:dyDescent="0.3">
      <c r="A16" s="59"/>
      <c r="B16" s="60" t="s">
        <v>37</v>
      </c>
      <c r="C16" s="81"/>
      <c r="D16" s="74"/>
      <c r="E16" s="74"/>
      <c r="F16" s="62"/>
      <c r="G16" s="63"/>
      <c r="H16" s="63"/>
      <c r="I16" s="63"/>
      <c r="J16" s="61"/>
      <c r="K16" s="64"/>
      <c r="L16" s="61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1"/>
      <c r="AE16" s="61">
        <f t="shared" si="0"/>
        <v>0</v>
      </c>
      <c r="AF16" s="65" t="e">
        <f t="shared" si="1"/>
        <v>#DIV/0!</v>
      </c>
    </row>
    <row r="17" spans="1:32" x14ac:dyDescent="0.3">
      <c r="A17" s="18">
        <v>1</v>
      </c>
      <c r="B17" s="20" t="s">
        <v>78</v>
      </c>
      <c r="C17" s="22">
        <v>3800</v>
      </c>
      <c r="D17" s="17">
        <v>3800</v>
      </c>
      <c r="E17" s="17"/>
      <c r="F17" s="31">
        <v>3959</v>
      </c>
      <c r="G17" s="32"/>
      <c r="H17" s="32"/>
      <c r="I17" s="32"/>
      <c r="J17" s="15"/>
      <c r="K17" s="23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5">
        <f t="shared" si="2"/>
        <v>3959</v>
      </c>
      <c r="AE17" s="15">
        <f t="shared" si="0"/>
        <v>3959</v>
      </c>
      <c r="AF17" s="25">
        <f t="shared" si="1"/>
        <v>1</v>
      </c>
    </row>
    <row r="18" spans="1:32" x14ac:dyDescent="0.3">
      <c r="A18" s="18">
        <v>2</v>
      </c>
      <c r="B18" s="20" t="s">
        <v>79</v>
      </c>
      <c r="C18" s="22">
        <v>97200</v>
      </c>
      <c r="D18" s="17">
        <v>97200</v>
      </c>
      <c r="E18" s="17"/>
      <c r="F18" s="31">
        <v>61204</v>
      </c>
      <c r="G18" s="32"/>
      <c r="H18" s="32"/>
      <c r="I18" s="32"/>
      <c r="J18" s="15"/>
      <c r="K18" s="23"/>
      <c r="L18" s="1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15">
        <f t="shared" si="2"/>
        <v>61204</v>
      </c>
      <c r="AE18" s="15">
        <f t="shared" si="0"/>
        <v>61204</v>
      </c>
      <c r="AF18" s="25">
        <f t="shared" si="1"/>
        <v>1</v>
      </c>
    </row>
    <row r="19" spans="1:32" x14ac:dyDescent="0.3">
      <c r="A19" s="18">
        <v>3</v>
      </c>
      <c r="B19" s="20" t="s">
        <v>80</v>
      </c>
      <c r="C19" s="22">
        <v>80000</v>
      </c>
      <c r="D19" s="17">
        <v>80000</v>
      </c>
      <c r="E19" s="17"/>
      <c r="F19" s="31">
        <v>72332</v>
      </c>
      <c r="G19" s="32"/>
      <c r="H19" s="32"/>
      <c r="I19" s="32"/>
      <c r="J19" s="15"/>
      <c r="K19" s="23"/>
      <c r="L19" s="1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5">
        <f t="shared" si="2"/>
        <v>72332</v>
      </c>
      <c r="AE19" s="15">
        <f t="shared" si="0"/>
        <v>72332</v>
      </c>
      <c r="AF19" s="25">
        <f t="shared" si="1"/>
        <v>1</v>
      </c>
    </row>
    <row r="20" spans="1:32" x14ac:dyDescent="0.3">
      <c r="A20" s="18">
        <v>4</v>
      </c>
      <c r="B20" s="20" t="s">
        <v>82</v>
      </c>
      <c r="C20" s="22">
        <v>24000</v>
      </c>
      <c r="D20" s="17">
        <v>24000</v>
      </c>
      <c r="E20" s="17"/>
      <c r="F20" s="31">
        <v>21656.799999999999</v>
      </c>
      <c r="G20" s="32"/>
      <c r="H20" s="32"/>
      <c r="I20" s="32"/>
      <c r="J20" s="15"/>
      <c r="K20" s="23"/>
      <c r="L20" s="1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5">
        <f t="shared" si="2"/>
        <v>21656.799999999999</v>
      </c>
      <c r="AE20" s="15">
        <f t="shared" si="0"/>
        <v>21656.799999999999</v>
      </c>
      <c r="AF20" s="25">
        <f t="shared" si="1"/>
        <v>1</v>
      </c>
    </row>
    <row r="21" spans="1:32" x14ac:dyDescent="0.3">
      <c r="A21" s="18">
        <v>5</v>
      </c>
      <c r="B21" s="20" t="s">
        <v>81</v>
      </c>
      <c r="C21" s="22">
        <v>7000</v>
      </c>
      <c r="D21" s="17">
        <v>7000</v>
      </c>
      <c r="E21" s="17"/>
      <c r="F21" s="31">
        <v>6685.36</v>
      </c>
      <c r="G21" s="32"/>
      <c r="H21" s="32"/>
      <c r="I21" s="32"/>
      <c r="J21" s="15"/>
      <c r="K21" s="23"/>
      <c r="L21" s="15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15">
        <f t="shared" si="2"/>
        <v>6685.36</v>
      </c>
      <c r="AE21" s="15">
        <f t="shared" si="0"/>
        <v>6685.36</v>
      </c>
      <c r="AF21" s="25">
        <f t="shared" si="1"/>
        <v>1</v>
      </c>
    </row>
    <row r="22" spans="1:32" x14ac:dyDescent="0.3">
      <c r="A22" s="18">
        <v>6</v>
      </c>
      <c r="B22" s="20" t="s">
        <v>83</v>
      </c>
      <c r="C22" s="22">
        <v>16900</v>
      </c>
      <c r="D22" s="17">
        <v>16900</v>
      </c>
      <c r="E22" s="17"/>
      <c r="F22" s="31">
        <v>9490</v>
      </c>
      <c r="G22" s="32"/>
      <c r="H22" s="32"/>
      <c r="I22" s="32"/>
      <c r="J22" s="15"/>
      <c r="K22" s="23"/>
      <c r="L22" s="15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15">
        <f t="shared" si="2"/>
        <v>9490</v>
      </c>
      <c r="AE22" s="15">
        <f t="shared" si="0"/>
        <v>9490</v>
      </c>
      <c r="AF22" s="25">
        <f t="shared" si="1"/>
        <v>1</v>
      </c>
    </row>
    <row r="23" spans="1:32" x14ac:dyDescent="0.3">
      <c r="A23" s="18">
        <v>7</v>
      </c>
      <c r="B23" s="20" t="s">
        <v>198</v>
      </c>
      <c r="C23" s="22">
        <v>24440</v>
      </c>
      <c r="D23" s="17">
        <v>24440</v>
      </c>
      <c r="E23" s="17"/>
      <c r="F23" s="31"/>
      <c r="G23" s="32"/>
      <c r="H23" s="32">
        <v>26150.799999999999</v>
      </c>
      <c r="I23" s="32"/>
      <c r="J23" s="15"/>
      <c r="K23" s="23"/>
      <c r="L23" s="1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15">
        <f t="shared" ref="AD23" si="3">SUM(F23:AC23)</f>
        <v>26150.799999999999</v>
      </c>
      <c r="AE23" s="15">
        <f t="shared" ref="AE23" si="4">F23+H23+J23+L23</f>
        <v>26150.799999999999</v>
      </c>
      <c r="AF23" s="25">
        <f t="shared" ref="AF23:AF25" si="5">AE23/AD23</f>
        <v>1</v>
      </c>
    </row>
    <row r="24" spans="1:32" x14ac:dyDescent="0.3">
      <c r="A24" s="18">
        <v>8</v>
      </c>
      <c r="B24" s="20" t="s">
        <v>319</v>
      </c>
      <c r="C24" s="22">
        <v>16000</v>
      </c>
      <c r="D24" s="17">
        <v>16000</v>
      </c>
      <c r="E24" s="17"/>
      <c r="F24" s="31"/>
      <c r="G24" s="32"/>
      <c r="H24" s="32"/>
      <c r="I24" s="32"/>
      <c r="J24" s="15"/>
      <c r="K24" s="23"/>
      <c r="L24" s="15"/>
      <c r="M24" s="23"/>
      <c r="N24" s="23"/>
      <c r="O24" s="23"/>
      <c r="P24" s="23">
        <v>17120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15">
        <v>17120</v>
      </c>
      <c r="AE24" s="15">
        <v>17120</v>
      </c>
      <c r="AF24" s="25">
        <f t="shared" si="5"/>
        <v>1</v>
      </c>
    </row>
    <row r="25" spans="1:32" x14ac:dyDescent="0.3">
      <c r="A25" s="18">
        <v>9</v>
      </c>
      <c r="B25" s="20" t="s">
        <v>346</v>
      </c>
      <c r="C25" s="22">
        <v>19800</v>
      </c>
      <c r="D25" s="17">
        <v>19800</v>
      </c>
      <c r="E25" s="17"/>
      <c r="F25" s="31"/>
      <c r="G25" s="32"/>
      <c r="H25" s="32"/>
      <c r="I25" s="32"/>
      <c r="J25" s="15"/>
      <c r="K25" s="23"/>
      <c r="L25" s="15"/>
      <c r="M25" s="23"/>
      <c r="N25" s="23"/>
      <c r="O25" s="23"/>
      <c r="P25" s="23"/>
      <c r="Q25" s="23">
        <v>21186</v>
      </c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15">
        <v>21186</v>
      </c>
      <c r="AE25" s="15">
        <v>21186</v>
      </c>
      <c r="AF25" s="25">
        <f t="shared" si="5"/>
        <v>1</v>
      </c>
    </row>
    <row r="26" spans="1:32" x14ac:dyDescent="0.3">
      <c r="A26" s="59"/>
      <c r="B26" s="60" t="s">
        <v>45</v>
      </c>
      <c r="C26" s="81"/>
      <c r="D26" s="74"/>
      <c r="E26" s="74"/>
      <c r="F26" s="62"/>
      <c r="G26" s="63"/>
      <c r="H26" s="63"/>
      <c r="I26" s="63"/>
      <c r="J26" s="61"/>
      <c r="K26" s="64"/>
      <c r="L26" s="61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1"/>
      <c r="AE26" s="61">
        <f t="shared" si="0"/>
        <v>0</v>
      </c>
      <c r="AF26" s="65" t="e">
        <f t="shared" si="1"/>
        <v>#DIV/0!</v>
      </c>
    </row>
    <row r="27" spans="1:32" x14ac:dyDescent="0.3">
      <c r="A27" s="18">
        <v>1</v>
      </c>
      <c r="B27" s="20" t="s">
        <v>46</v>
      </c>
      <c r="C27" s="22">
        <v>0</v>
      </c>
      <c r="D27" s="17">
        <v>0</v>
      </c>
      <c r="E27" s="17"/>
      <c r="F27" s="31"/>
      <c r="G27" s="32"/>
      <c r="H27" s="32"/>
      <c r="I27" s="32"/>
      <c r="J27" s="15"/>
      <c r="K27" s="23"/>
      <c r="L27" s="15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15">
        <f t="shared" si="2"/>
        <v>0</v>
      </c>
      <c r="AE27" s="15">
        <f t="shared" si="0"/>
        <v>0</v>
      </c>
      <c r="AF27" s="25" t="e">
        <f t="shared" si="1"/>
        <v>#DIV/0!</v>
      </c>
    </row>
    <row r="28" spans="1:32" x14ac:dyDescent="0.3">
      <c r="A28" s="18">
        <v>2</v>
      </c>
      <c r="B28" s="20" t="s">
        <v>47</v>
      </c>
      <c r="C28" s="22">
        <v>361000</v>
      </c>
      <c r="D28" s="17">
        <v>361000</v>
      </c>
      <c r="E28" s="17"/>
      <c r="F28" s="31">
        <v>385698.82</v>
      </c>
      <c r="G28" s="32"/>
      <c r="H28" s="32"/>
      <c r="I28" s="32"/>
      <c r="J28" s="15"/>
      <c r="K28" s="23"/>
      <c r="L28" s="15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15">
        <f t="shared" si="2"/>
        <v>385698.82</v>
      </c>
      <c r="AE28" s="15">
        <f t="shared" si="0"/>
        <v>385698.82</v>
      </c>
      <c r="AF28" s="25">
        <f t="shared" si="1"/>
        <v>1</v>
      </c>
    </row>
    <row r="29" spans="1:32" x14ac:dyDescent="0.3">
      <c r="A29" s="18">
        <v>3</v>
      </c>
      <c r="B29" s="20" t="s">
        <v>48</v>
      </c>
      <c r="C29" s="22">
        <v>6435000</v>
      </c>
      <c r="D29" s="17">
        <v>6435000</v>
      </c>
      <c r="E29" s="17"/>
      <c r="F29" s="31">
        <v>6815986</v>
      </c>
      <c r="G29" s="32"/>
      <c r="H29" s="32"/>
      <c r="I29" s="32"/>
      <c r="J29" s="15"/>
      <c r="K29" s="23"/>
      <c r="L29" s="15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15">
        <f>SUM(F29:AC29)</f>
        <v>6815986</v>
      </c>
      <c r="AE29" s="15">
        <f t="shared" si="0"/>
        <v>6815986</v>
      </c>
      <c r="AF29" s="25">
        <f t="shared" si="1"/>
        <v>1</v>
      </c>
    </row>
    <row r="30" spans="1:32" x14ac:dyDescent="0.3">
      <c r="A30" s="18">
        <v>4</v>
      </c>
      <c r="B30" s="20" t="s">
        <v>49</v>
      </c>
      <c r="C30" s="22">
        <v>2800000</v>
      </c>
      <c r="D30" s="17">
        <v>2800000</v>
      </c>
      <c r="E30" s="17"/>
      <c r="F30" s="31">
        <v>2972634.41</v>
      </c>
      <c r="G30" s="32"/>
      <c r="H30" s="32"/>
      <c r="I30" s="32"/>
      <c r="J30" s="15"/>
      <c r="K30" s="23"/>
      <c r="L30" s="15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5">
        <f>SUM(F30:AC30)</f>
        <v>2972634.41</v>
      </c>
      <c r="AE30" s="15">
        <f t="shared" si="0"/>
        <v>2972634.41</v>
      </c>
      <c r="AF30" s="25">
        <f t="shared" si="1"/>
        <v>1</v>
      </c>
    </row>
    <row r="31" spans="1:32" x14ac:dyDescent="0.3">
      <c r="A31" s="18">
        <v>5</v>
      </c>
      <c r="B31" s="20" t="s">
        <v>62</v>
      </c>
      <c r="C31" s="22">
        <v>100000</v>
      </c>
      <c r="D31" s="17">
        <v>100000</v>
      </c>
      <c r="E31" s="17"/>
      <c r="F31" s="31"/>
      <c r="G31" s="32"/>
      <c r="H31" s="32"/>
      <c r="I31" s="32"/>
      <c r="J31" s="15"/>
      <c r="K31" s="23"/>
      <c r="L31" s="15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15">
        <f t="shared" si="2"/>
        <v>0</v>
      </c>
      <c r="AE31" s="15">
        <f t="shared" si="0"/>
        <v>0</v>
      </c>
      <c r="AF31" s="25" t="e">
        <f t="shared" si="1"/>
        <v>#DIV/0!</v>
      </c>
    </row>
    <row r="32" spans="1:32" x14ac:dyDescent="0.3">
      <c r="A32" s="18"/>
      <c r="B32" s="20" t="s">
        <v>84</v>
      </c>
      <c r="C32" s="22">
        <v>628000</v>
      </c>
      <c r="D32" s="17">
        <v>16000</v>
      </c>
      <c r="E32" s="17">
        <v>55000</v>
      </c>
      <c r="F32" s="31">
        <v>17120</v>
      </c>
      <c r="G32" s="32">
        <v>58850</v>
      </c>
      <c r="H32" s="32">
        <v>31672</v>
      </c>
      <c r="I32" s="32"/>
      <c r="J32" s="15"/>
      <c r="K32" s="23"/>
      <c r="L32" s="15"/>
      <c r="M32" s="23"/>
      <c r="N32" s="23"/>
      <c r="O32" s="23">
        <v>330630</v>
      </c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15">
        <f t="shared" si="2"/>
        <v>438272</v>
      </c>
      <c r="AE32" s="15">
        <f t="shared" si="0"/>
        <v>48792</v>
      </c>
      <c r="AF32" s="25">
        <f t="shared" si="1"/>
        <v>0.111328125</v>
      </c>
    </row>
    <row r="33" spans="1:32" x14ac:dyDescent="0.3">
      <c r="A33" s="66"/>
      <c r="B33" s="67" t="s">
        <v>59</v>
      </c>
      <c r="C33" s="82"/>
      <c r="D33" s="68"/>
      <c r="E33" s="68"/>
      <c r="F33" s="69"/>
      <c r="G33" s="70"/>
      <c r="H33" s="70"/>
      <c r="I33" s="70"/>
      <c r="J33" s="68"/>
      <c r="K33" s="71"/>
      <c r="L33" s="68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68">
        <f t="shared" si="2"/>
        <v>0</v>
      </c>
      <c r="AE33" s="68">
        <f t="shared" ref="AE33" si="6">F33+H33+J33</f>
        <v>0</v>
      </c>
      <c r="AF33" s="72" t="e">
        <f t="shared" si="1"/>
        <v>#DIV/0!</v>
      </c>
    </row>
    <row r="34" spans="1:32" x14ac:dyDescent="0.3">
      <c r="A34" s="18"/>
      <c r="B34" s="19"/>
      <c r="C34" s="22"/>
      <c r="D34" s="15"/>
      <c r="E34" s="15"/>
      <c r="F34" s="39"/>
      <c r="G34" s="32"/>
      <c r="H34" s="32"/>
      <c r="I34" s="32"/>
      <c r="J34" s="15"/>
      <c r="K34" s="23"/>
      <c r="L34" s="15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15"/>
      <c r="AE34" s="15"/>
      <c r="AF34" s="25"/>
    </row>
    <row r="35" spans="1:32" s="11" customFormat="1" x14ac:dyDescent="0.3">
      <c r="A35" s="314"/>
      <c r="B35" s="314" t="s">
        <v>50</v>
      </c>
      <c r="C35" s="22">
        <f t="shared" ref="C35:AC35" si="7">SUM(C9:C33)</f>
        <v>106952077</v>
      </c>
      <c r="D35" s="22">
        <f t="shared" si="7"/>
        <v>103601140</v>
      </c>
      <c r="E35" s="22">
        <f t="shared" si="7"/>
        <v>55000</v>
      </c>
      <c r="F35" s="22">
        <f t="shared" si="7"/>
        <v>10366766.390000001</v>
      </c>
      <c r="G35" s="22">
        <f t="shared" si="7"/>
        <v>58850</v>
      </c>
      <c r="H35" s="22">
        <f t="shared" si="7"/>
        <v>3692300.61</v>
      </c>
      <c r="I35" s="22">
        <f t="shared" si="7"/>
        <v>0</v>
      </c>
      <c r="J35" s="22">
        <f t="shared" si="7"/>
        <v>8965802.3499999996</v>
      </c>
      <c r="K35" s="22">
        <f t="shared" si="7"/>
        <v>0</v>
      </c>
      <c r="L35" s="22">
        <f t="shared" si="7"/>
        <v>20999765</v>
      </c>
      <c r="M35" s="22">
        <f t="shared" si="7"/>
        <v>0</v>
      </c>
      <c r="N35" s="22">
        <f t="shared" si="7"/>
        <v>8688782</v>
      </c>
      <c r="O35" s="22">
        <f t="shared" si="7"/>
        <v>330630</v>
      </c>
      <c r="P35" s="22">
        <f t="shared" si="7"/>
        <v>5081595</v>
      </c>
      <c r="Q35" s="22">
        <f t="shared" si="7"/>
        <v>21186</v>
      </c>
      <c r="R35" s="22">
        <f t="shared" si="7"/>
        <v>0</v>
      </c>
      <c r="S35" s="22">
        <f t="shared" si="7"/>
        <v>0</v>
      </c>
      <c r="T35" s="22">
        <f t="shared" si="7"/>
        <v>0</v>
      </c>
      <c r="U35" s="22">
        <f t="shared" si="7"/>
        <v>0</v>
      </c>
      <c r="V35" s="22">
        <f t="shared" si="7"/>
        <v>0</v>
      </c>
      <c r="W35" s="22">
        <f t="shared" si="7"/>
        <v>0</v>
      </c>
      <c r="X35" s="22">
        <f t="shared" si="7"/>
        <v>0</v>
      </c>
      <c r="Y35" s="22">
        <f t="shared" si="7"/>
        <v>0</v>
      </c>
      <c r="Z35" s="22">
        <f t="shared" si="7"/>
        <v>0</v>
      </c>
      <c r="AA35" s="22">
        <f t="shared" si="7"/>
        <v>0</v>
      </c>
      <c r="AB35" s="22">
        <f t="shared" si="7"/>
        <v>0</v>
      </c>
      <c r="AC35" s="22">
        <f t="shared" si="7"/>
        <v>0</v>
      </c>
      <c r="AD35" s="22">
        <f>SUM(AD9:AD32)</f>
        <v>58205677.349999994</v>
      </c>
      <c r="AE35" s="22">
        <f>SUM(AE9:AE32)</f>
        <v>44062940.349999994</v>
      </c>
      <c r="AF35" s="26">
        <f>AE35/AD35</f>
        <v>0.7570213483650835</v>
      </c>
    </row>
    <row r="36" spans="1:32" s="11" customFormat="1" x14ac:dyDescent="0.3">
      <c r="A36" s="315"/>
      <c r="B36" s="315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8"/>
    </row>
    <row r="37" spans="1:32" x14ac:dyDescent="0.3">
      <c r="A37" s="12"/>
      <c r="B37" s="9" t="s">
        <v>68</v>
      </c>
      <c r="C37" s="9"/>
      <c r="D37" s="77">
        <f>D35</f>
        <v>103601140</v>
      </c>
      <c r="E37" s="14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9"/>
      <c r="AE37" s="9"/>
    </row>
    <row r="38" spans="1:32" ht="19.5" thickBot="1" x14ac:dyDescent="0.35">
      <c r="B38" s="11" t="s">
        <v>219</v>
      </c>
      <c r="C38" s="9"/>
      <c r="D38" s="79">
        <f>SUM(D37*0.3)</f>
        <v>31080342</v>
      </c>
      <c r="E38" s="75"/>
      <c r="AD38" s="11"/>
      <c r="AE38" s="9"/>
    </row>
    <row r="39" spans="1:32" ht="19.5" thickTop="1" x14ac:dyDescent="0.3">
      <c r="C39" s="9"/>
      <c r="D39" s="9"/>
      <c r="E39" s="76"/>
      <c r="AD39" s="9"/>
      <c r="AE39" s="9"/>
      <c r="AF39" s="41"/>
    </row>
    <row r="40" spans="1:32" x14ac:dyDescent="0.3">
      <c r="B40" s="9" t="s">
        <v>347</v>
      </c>
      <c r="C40" s="9"/>
      <c r="D40" s="75">
        <f>SUM(AE35)</f>
        <v>44062940.349999994</v>
      </c>
      <c r="E40" s="41"/>
    </row>
    <row r="41" spans="1:32" x14ac:dyDescent="0.3">
      <c r="B41" s="11" t="s">
        <v>65</v>
      </c>
      <c r="D41" s="78">
        <f>SUM(D40/D37)</f>
        <v>0.42531327695814924</v>
      </c>
    </row>
    <row r="43" spans="1:32" x14ac:dyDescent="0.3">
      <c r="B43" s="9" t="s">
        <v>69</v>
      </c>
      <c r="C43" s="9"/>
      <c r="D43" s="76">
        <f>D40-D38</f>
        <v>12982598.349999994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3"/>
  <sheetViews>
    <sheetView topLeftCell="E28" zoomScaleNormal="100" workbookViewId="0">
      <selection activeCell="I29" activeCellId="1" sqref="L39:N42 I29"/>
    </sheetView>
  </sheetViews>
  <sheetFormatPr defaultColWidth="9.125" defaultRowHeight="21" x14ac:dyDescent="0.35"/>
  <cols>
    <col min="1" max="1" width="6.875" style="139" bestFit="1" customWidth="1"/>
    <col min="2" max="2" width="43.5" style="2" customWidth="1"/>
    <col min="3" max="3" width="14.375" style="140" customWidth="1"/>
    <col min="4" max="4" width="13.875" style="140" customWidth="1"/>
    <col min="5" max="5" width="10.25" style="2" customWidth="1"/>
    <col min="6" max="6" width="23.625" style="2" customWidth="1"/>
    <col min="7" max="7" width="14.375" style="140" customWidth="1"/>
    <col min="8" max="8" width="20" style="141" customWidth="1"/>
    <col min="9" max="9" width="18.625" style="142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1" spans="1:14" x14ac:dyDescent="0.35">
      <c r="A1" s="421" t="s">
        <v>313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</row>
    <row r="2" spans="1:14" x14ac:dyDescent="0.35">
      <c r="A2" s="421" t="s">
        <v>77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N2" s="323" t="s">
        <v>87</v>
      </c>
    </row>
    <row r="3" spans="1:14" x14ac:dyDescent="0.35">
      <c r="A3" s="421" t="s">
        <v>314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</row>
    <row r="4" spans="1:14" x14ac:dyDescent="0.35">
      <c r="A4" s="99"/>
      <c r="B4" s="323"/>
      <c r="C4" s="323"/>
      <c r="D4" s="323"/>
      <c r="E4" s="323"/>
      <c r="F4" s="323"/>
      <c r="G4" s="323"/>
      <c r="H4" s="323"/>
      <c r="I4" s="323"/>
      <c r="J4" s="323"/>
    </row>
    <row r="5" spans="1:14" ht="42" x14ac:dyDescent="0.35">
      <c r="A5" s="422" t="s">
        <v>1</v>
      </c>
      <c r="B5" s="400" t="s">
        <v>89</v>
      </c>
      <c r="C5" s="100" t="s">
        <v>90</v>
      </c>
      <c r="D5" s="101" t="s">
        <v>91</v>
      </c>
      <c r="E5" s="400" t="s">
        <v>4</v>
      </c>
      <c r="F5" s="400" t="s">
        <v>5</v>
      </c>
      <c r="G5" s="400"/>
      <c r="H5" s="423" t="s">
        <v>92</v>
      </c>
      <c r="I5" s="423"/>
      <c r="J5" s="399" t="s">
        <v>93</v>
      </c>
      <c r="K5" s="399" t="s">
        <v>94</v>
      </c>
      <c r="L5" s="396" t="s">
        <v>64</v>
      </c>
      <c r="M5" s="397" t="s">
        <v>22</v>
      </c>
      <c r="N5" s="398"/>
    </row>
    <row r="6" spans="1:14" ht="63" x14ac:dyDescent="0.35">
      <c r="A6" s="432"/>
      <c r="B6" s="400"/>
      <c r="C6" s="102" t="s">
        <v>95</v>
      </c>
      <c r="D6" s="103" t="s">
        <v>85</v>
      </c>
      <c r="E6" s="400"/>
      <c r="F6" s="320" t="s">
        <v>9</v>
      </c>
      <c r="G6" s="100" t="s">
        <v>96</v>
      </c>
      <c r="H6" s="324" t="s">
        <v>10</v>
      </c>
      <c r="I6" s="106" t="s">
        <v>97</v>
      </c>
      <c r="J6" s="433"/>
      <c r="K6" s="400"/>
      <c r="L6" s="396"/>
      <c r="M6" s="319" t="s">
        <v>23</v>
      </c>
      <c r="N6" s="50" t="s">
        <v>24</v>
      </c>
    </row>
    <row r="7" spans="1:14" ht="21" customHeight="1" x14ac:dyDescent="0.35">
      <c r="A7" s="438">
        <v>1</v>
      </c>
      <c r="B7" s="107" t="s">
        <v>227</v>
      </c>
      <c r="C7" s="458">
        <v>467200</v>
      </c>
      <c r="D7" s="407">
        <v>494367</v>
      </c>
      <c r="E7" s="410" t="s">
        <v>99</v>
      </c>
      <c r="F7" s="433" t="s">
        <v>232</v>
      </c>
      <c r="G7" s="393">
        <v>486695</v>
      </c>
      <c r="H7" s="433" t="s">
        <v>232</v>
      </c>
      <c r="I7" s="393">
        <v>486695</v>
      </c>
      <c r="J7" s="327"/>
      <c r="K7" s="327"/>
      <c r="L7" s="243"/>
      <c r="M7" s="246"/>
      <c r="N7" s="385"/>
    </row>
    <row r="8" spans="1:14" ht="21" customHeight="1" x14ac:dyDescent="0.35">
      <c r="A8" s="435"/>
      <c r="B8" s="94" t="s">
        <v>175</v>
      </c>
      <c r="C8" s="459"/>
      <c r="D8" s="408"/>
      <c r="E8" s="411"/>
      <c r="F8" s="475"/>
      <c r="G8" s="394"/>
      <c r="H8" s="475"/>
      <c r="I8" s="394"/>
      <c r="J8" s="325" t="s">
        <v>139</v>
      </c>
      <c r="K8" s="230" t="s">
        <v>316</v>
      </c>
      <c r="L8" s="383" t="s">
        <v>213</v>
      </c>
      <c r="M8" s="449" t="s">
        <v>168</v>
      </c>
      <c r="N8" s="386"/>
    </row>
    <row r="9" spans="1:14" ht="21.75" customHeight="1" x14ac:dyDescent="0.35">
      <c r="A9" s="435"/>
      <c r="B9" s="94" t="s">
        <v>317</v>
      </c>
      <c r="C9" s="459"/>
      <c r="D9" s="408"/>
      <c r="E9" s="411"/>
      <c r="F9" s="475"/>
      <c r="G9" s="394"/>
      <c r="H9" s="475"/>
      <c r="I9" s="394"/>
      <c r="J9" s="325" t="s">
        <v>105</v>
      </c>
      <c r="K9" s="94" t="s">
        <v>318</v>
      </c>
      <c r="L9" s="383"/>
      <c r="M9" s="449"/>
      <c r="N9" s="386"/>
    </row>
    <row r="10" spans="1:14" ht="21" customHeight="1" x14ac:dyDescent="0.35">
      <c r="A10" s="435"/>
      <c r="B10" s="94"/>
      <c r="C10" s="459"/>
      <c r="D10" s="408"/>
      <c r="E10" s="411"/>
      <c r="F10" s="485"/>
      <c r="G10" s="395"/>
      <c r="H10" s="485"/>
      <c r="I10" s="395"/>
      <c r="J10" s="325"/>
      <c r="K10" s="94"/>
      <c r="L10" s="277"/>
      <c r="M10" s="279"/>
      <c r="N10" s="162"/>
    </row>
    <row r="11" spans="1:14" ht="21" customHeight="1" x14ac:dyDescent="0.35">
      <c r="A11" s="438">
        <v>2</v>
      </c>
      <c r="B11" s="107" t="s">
        <v>319</v>
      </c>
      <c r="C11" s="450">
        <v>16000</v>
      </c>
      <c r="D11" s="407">
        <v>17120</v>
      </c>
      <c r="E11" s="410" t="s">
        <v>99</v>
      </c>
      <c r="F11" s="390" t="s">
        <v>320</v>
      </c>
      <c r="G11" s="393">
        <v>17120</v>
      </c>
      <c r="H11" s="486" t="s">
        <v>320</v>
      </c>
      <c r="I11" s="393">
        <v>17120</v>
      </c>
      <c r="J11" s="327"/>
      <c r="K11" s="327"/>
      <c r="L11" s="382" t="s">
        <v>215</v>
      </c>
      <c r="M11" s="379" t="s">
        <v>168</v>
      </c>
      <c r="N11" s="239"/>
    </row>
    <row r="12" spans="1:14" ht="21.75" customHeight="1" x14ac:dyDescent="0.35">
      <c r="A12" s="435"/>
      <c r="B12" s="94" t="s">
        <v>321</v>
      </c>
      <c r="C12" s="451"/>
      <c r="D12" s="408"/>
      <c r="E12" s="411"/>
      <c r="F12" s="391"/>
      <c r="G12" s="394"/>
      <c r="H12" s="487"/>
      <c r="I12" s="394"/>
      <c r="J12" s="325" t="s">
        <v>139</v>
      </c>
      <c r="K12" s="230" t="s">
        <v>322</v>
      </c>
      <c r="L12" s="383"/>
      <c r="M12" s="449"/>
      <c r="N12" s="238"/>
    </row>
    <row r="13" spans="1:14" ht="21" customHeight="1" x14ac:dyDescent="0.35">
      <c r="A13" s="435"/>
      <c r="B13" s="94"/>
      <c r="C13" s="451"/>
      <c r="D13" s="408"/>
      <c r="E13" s="411"/>
      <c r="F13" s="321" t="s">
        <v>323</v>
      </c>
      <c r="G13" s="96">
        <v>19688</v>
      </c>
      <c r="H13" s="487"/>
      <c r="I13" s="394"/>
      <c r="J13" s="325" t="s">
        <v>105</v>
      </c>
      <c r="K13" s="94" t="s">
        <v>324</v>
      </c>
      <c r="L13" s="383"/>
      <c r="M13" s="449"/>
      <c r="N13" s="239"/>
    </row>
    <row r="14" spans="1:14" ht="21" customHeight="1" x14ac:dyDescent="0.35">
      <c r="A14" s="439"/>
      <c r="B14" s="275"/>
      <c r="C14" s="452"/>
      <c r="D14" s="409"/>
      <c r="E14" s="412"/>
      <c r="F14" s="322" t="s">
        <v>325</v>
      </c>
      <c r="G14" s="117">
        <v>19720</v>
      </c>
      <c r="H14" s="488"/>
      <c r="I14" s="395"/>
      <c r="J14" s="276"/>
      <c r="K14" s="276"/>
      <c r="L14" s="384"/>
      <c r="M14" s="505"/>
      <c r="N14" s="240"/>
    </row>
    <row r="15" spans="1:14" ht="21" customHeight="1" x14ac:dyDescent="0.35">
      <c r="A15" s="401">
        <v>3</v>
      </c>
      <c r="B15" s="233" t="s">
        <v>326</v>
      </c>
      <c r="C15" s="450">
        <v>48500</v>
      </c>
      <c r="D15" s="407">
        <v>49949</v>
      </c>
      <c r="E15" s="428" t="s">
        <v>99</v>
      </c>
      <c r="F15" s="433" t="s">
        <v>162</v>
      </c>
      <c r="G15" s="393">
        <v>49200</v>
      </c>
      <c r="H15" s="433" t="s">
        <v>162</v>
      </c>
      <c r="I15" s="393">
        <v>49200</v>
      </c>
      <c r="J15" s="235"/>
      <c r="K15" s="235"/>
      <c r="L15" s="382" t="s">
        <v>214</v>
      </c>
      <c r="M15" s="300"/>
      <c r="N15" s="239"/>
    </row>
    <row r="16" spans="1:14" ht="21" customHeight="1" x14ac:dyDescent="0.35">
      <c r="A16" s="402"/>
      <c r="B16" s="231" t="s">
        <v>327</v>
      </c>
      <c r="C16" s="451"/>
      <c r="D16" s="408"/>
      <c r="E16" s="429"/>
      <c r="F16" s="475"/>
      <c r="G16" s="394"/>
      <c r="H16" s="475"/>
      <c r="I16" s="394"/>
      <c r="J16" s="325" t="s">
        <v>139</v>
      </c>
      <c r="K16" s="230" t="s">
        <v>328</v>
      </c>
      <c r="L16" s="383"/>
      <c r="M16" s="449" t="s">
        <v>168</v>
      </c>
      <c r="N16" s="449"/>
    </row>
    <row r="17" spans="1:14" ht="21" customHeight="1" x14ac:dyDescent="0.35">
      <c r="A17" s="402"/>
      <c r="B17" s="231" t="s">
        <v>329</v>
      </c>
      <c r="C17" s="451"/>
      <c r="D17" s="408"/>
      <c r="E17" s="429"/>
      <c r="F17" s="475"/>
      <c r="G17" s="394"/>
      <c r="H17" s="475"/>
      <c r="I17" s="394"/>
      <c r="J17" s="325" t="s">
        <v>105</v>
      </c>
      <c r="K17" s="94" t="s">
        <v>324</v>
      </c>
      <c r="L17" s="383"/>
      <c r="M17" s="449"/>
      <c r="N17" s="449"/>
    </row>
    <row r="18" spans="1:14" ht="21" customHeight="1" x14ac:dyDescent="0.35">
      <c r="A18" s="403"/>
      <c r="B18" s="275"/>
      <c r="C18" s="452"/>
      <c r="D18" s="409"/>
      <c r="E18" s="430"/>
      <c r="F18" s="485"/>
      <c r="G18" s="395"/>
      <c r="H18" s="485"/>
      <c r="I18" s="395"/>
      <c r="J18" s="276"/>
      <c r="K18" s="276"/>
      <c r="L18" s="384"/>
      <c r="M18" s="280"/>
      <c r="N18" s="240"/>
    </row>
    <row r="19" spans="1:14" ht="21" customHeight="1" x14ac:dyDescent="0.35">
      <c r="A19" s="401">
        <v>4</v>
      </c>
      <c r="B19" s="107" t="s">
        <v>227</v>
      </c>
      <c r="C19" s="450">
        <v>467200</v>
      </c>
      <c r="D19" s="407">
        <v>496848</v>
      </c>
      <c r="E19" s="428" t="s">
        <v>99</v>
      </c>
      <c r="F19" s="433" t="s">
        <v>330</v>
      </c>
      <c r="G19" s="393">
        <v>489244</v>
      </c>
      <c r="H19" s="433" t="s">
        <v>330</v>
      </c>
      <c r="I19" s="393">
        <v>489244</v>
      </c>
      <c r="J19" s="232"/>
      <c r="K19" s="232"/>
      <c r="L19" s="318"/>
      <c r="M19" s="300"/>
      <c r="N19" s="239"/>
    </row>
    <row r="20" spans="1:14" ht="21" customHeight="1" x14ac:dyDescent="0.35">
      <c r="A20" s="402"/>
      <c r="B20" s="94" t="s">
        <v>175</v>
      </c>
      <c r="C20" s="451"/>
      <c r="D20" s="408"/>
      <c r="E20" s="429"/>
      <c r="F20" s="475"/>
      <c r="G20" s="394"/>
      <c r="H20" s="475"/>
      <c r="I20" s="394"/>
      <c r="J20" s="325" t="s">
        <v>139</v>
      </c>
      <c r="K20" s="230" t="s">
        <v>331</v>
      </c>
      <c r="L20" s="383" t="s">
        <v>213</v>
      </c>
      <c r="M20" s="449" t="s">
        <v>168</v>
      </c>
      <c r="N20" s="239"/>
    </row>
    <row r="21" spans="1:14" ht="21" customHeight="1" x14ac:dyDescent="0.35">
      <c r="A21" s="402"/>
      <c r="B21" s="94" t="s">
        <v>332</v>
      </c>
      <c r="C21" s="451"/>
      <c r="D21" s="408"/>
      <c r="E21" s="429"/>
      <c r="F21" s="475"/>
      <c r="G21" s="394"/>
      <c r="H21" s="475"/>
      <c r="I21" s="394"/>
      <c r="J21" s="325" t="s">
        <v>105</v>
      </c>
      <c r="K21" s="94" t="s">
        <v>333</v>
      </c>
      <c r="L21" s="383"/>
      <c r="M21" s="449"/>
      <c r="N21" s="239"/>
    </row>
    <row r="22" spans="1:14" ht="21" customHeight="1" x14ac:dyDescent="0.35">
      <c r="A22" s="403"/>
      <c r="B22" s="231"/>
      <c r="C22" s="452"/>
      <c r="D22" s="409"/>
      <c r="E22" s="430"/>
      <c r="F22" s="485"/>
      <c r="G22" s="395"/>
      <c r="H22" s="485"/>
      <c r="I22" s="395"/>
      <c r="J22" s="232"/>
      <c r="K22" s="232"/>
      <c r="L22" s="318"/>
      <c r="M22" s="300"/>
      <c r="N22" s="162"/>
    </row>
    <row r="23" spans="1:14" ht="21" customHeight="1" x14ac:dyDescent="0.35">
      <c r="A23" s="438">
        <v>5</v>
      </c>
      <c r="B23" s="107" t="s">
        <v>334</v>
      </c>
      <c r="C23" s="454">
        <v>19800</v>
      </c>
      <c r="D23" s="457">
        <v>21186</v>
      </c>
      <c r="E23" s="428" t="s">
        <v>99</v>
      </c>
      <c r="F23" s="390" t="s">
        <v>335</v>
      </c>
      <c r="G23" s="463">
        <v>21186</v>
      </c>
      <c r="H23" s="390" t="s">
        <v>335</v>
      </c>
      <c r="I23" s="443">
        <v>21186</v>
      </c>
      <c r="J23" s="235"/>
      <c r="K23" s="235"/>
      <c r="L23" s="382" t="s">
        <v>215</v>
      </c>
      <c r="M23" s="379"/>
      <c r="N23" s="379" t="s">
        <v>168</v>
      </c>
    </row>
    <row r="24" spans="1:14" ht="21" customHeight="1" x14ac:dyDescent="0.35">
      <c r="A24" s="435"/>
      <c r="B24" s="94" t="s">
        <v>336</v>
      </c>
      <c r="C24" s="455"/>
      <c r="D24" s="402"/>
      <c r="E24" s="429"/>
      <c r="F24" s="391"/>
      <c r="G24" s="464"/>
      <c r="H24" s="391"/>
      <c r="I24" s="444"/>
      <c r="J24" s="325"/>
      <c r="K24" s="230"/>
      <c r="L24" s="383"/>
      <c r="M24" s="449"/>
      <c r="N24" s="449"/>
    </row>
    <row r="25" spans="1:14" ht="21" customHeight="1" x14ac:dyDescent="0.35">
      <c r="A25" s="435"/>
      <c r="B25" s="94"/>
      <c r="C25" s="455"/>
      <c r="D25" s="402"/>
      <c r="E25" s="429"/>
      <c r="F25" s="408" t="s">
        <v>337</v>
      </c>
      <c r="G25" s="479">
        <v>23005</v>
      </c>
      <c r="H25" s="391"/>
      <c r="I25" s="444"/>
      <c r="J25" s="325" t="s">
        <v>101</v>
      </c>
      <c r="K25" s="230" t="s">
        <v>338</v>
      </c>
      <c r="L25" s="383"/>
      <c r="M25" s="449"/>
      <c r="N25" s="449"/>
    </row>
    <row r="26" spans="1:14" ht="21" customHeight="1" x14ac:dyDescent="0.35">
      <c r="A26" s="435"/>
      <c r="B26" s="94"/>
      <c r="C26" s="455"/>
      <c r="D26" s="402"/>
      <c r="E26" s="429"/>
      <c r="F26" s="408"/>
      <c r="G26" s="479"/>
      <c r="H26" s="391"/>
      <c r="I26" s="444"/>
      <c r="J26" s="325" t="s">
        <v>105</v>
      </c>
      <c r="K26" s="94" t="s">
        <v>339</v>
      </c>
      <c r="L26" s="383"/>
      <c r="M26" s="449"/>
      <c r="N26" s="449"/>
    </row>
    <row r="27" spans="1:14" ht="21" customHeight="1" x14ac:dyDescent="0.35">
      <c r="A27" s="435"/>
      <c r="B27" s="94"/>
      <c r="C27" s="455"/>
      <c r="D27" s="402"/>
      <c r="E27" s="429"/>
      <c r="F27" s="408" t="s">
        <v>340</v>
      </c>
      <c r="G27" s="479">
        <v>24931</v>
      </c>
      <c r="H27" s="391"/>
      <c r="I27" s="444"/>
      <c r="J27" s="325"/>
      <c r="K27" s="94"/>
      <c r="L27" s="383"/>
      <c r="M27" s="449"/>
      <c r="N27" s="449"/>
    </row>
    <row r="28" spans="1:14" ht="21" customHeight="1" x14ac:dyDescent="0.35">
      <c r="A28" s="439"/>
      <c r="B28" s="275"/>
      <c r="C28" s="456"/>
      <c r="D28" s="403"/>
      <c r="E28" s="430"/>
      <c r="F28" s="409"/>
      <c r="G28" s="480"/>
      <c r="H28" s="392"/>
      <c r="I28" s="445"/>
      <c r="J28" s="276"/>
      <c r="K28" s="276"/>
      <c r="L28" s="384"/>
      <c r="M28" s="505"/>
      <c r="N28" s="505"/>
    </row>
    <row r="29" spans="1:14" ht="21" customHeight="1" x14ac:dyDescent="0.35">
      <c r="A29" s="129"/>
      <c r="B29" s="388" t="s">
        <v>341</v>
      </c>
      <c r="C29" s="388"/>
      <c r="D29" s="388"/>
      <c r="E29" s="388"/>
      <c r="F29" s="388"/>
      <c r="G29" s="388"/>
      <c r="H29" s="431"/>
      <c r="I29" s="130">
        <f>SUM(I7:I28)</f>
        <v>1063445</v>
      </c>
      <c r="J29" s="131"/>
      <c r="K29" s="132"/>
      <c r="L29" s="163"/>
      <c r="M29" s="163"/>
      <c r="N29" s="163"/>
    </row>
    <row r="33" spans="1:14" x14ac:dyDescent="0.35">
      <c r="A33" s="421" t="s">
        <v>315</v>
      </c>
      <c r="B33" s="421"/>
      <c r="C33" s="421"/>
      <c r="D33" s="421"/>
      <c r="E33" s="421"/>
      <c r="F33" s="421"/>
      <c r="G33" s="421"/>
      <c r="H33" s="421"/>
      <c r="I33" s="421"/>
      <c r="J33" s="421"/>
      <c r="K33" s="421"/>
    </row>
    <row r="34" spans="1:14" x14ac:dyDescent="0.35">
      <c r="A34" s="421" t="s">
        <v>77</v>
      </c>
      <c r="B34" s="421"/>
      <c r="C34" s="421"/>
      <c r="D34" s="421"/>
      <c r="E34" s="421"/>
      <c r="F34" s="421"/>
      <c r="G34" s="421"/>
      <c r="H34" s="421"/>
      <c r="I34" s="421"/>
      <c r="J34" s="421"/>
      <c r="K34" s="421"/>
      <c r="N34" s="323" t="s">
        <v>87</v>
      </c>
    </row>
    <row r="35" spans="1:14" x14ac:dyDescent="0.35">
      <c r="A35" s="421" t="s">
        <v>314</v>
      </c>
      <c r="B35" s="421"/>
      <c r="C35" s="421"/>
      <c r="D35" s="421"/>
      <c r="E35" s="421"/>
      <c r="F35" s="421"/>
      <c r="G35" s="421"/>
      <c r="H35" s="421"/>
      <c r="I35" s="421"/>
      <c r="J35" s="421"/>
      <c r="K35" s="421"/>
    </row>
    <row r="36" spans="1:14" x14ac:dyDescent="0.35">
      <c r="A36" s="99"/>
      <c r="B36" s="323"/>
      <c r="C36" s="323"/>
      <c r="D36" s="323"/>
      <c r="E36" s="323"/>
      <c r="F36" s="323"/>
      <c r="G36" s="323"/>
      <c r="H36" s="323"/>
      <c r="I36" s="323"/>
      <c r="J36" s="323"/>
    </row>
    <row r="37" spans="1:14" ht="42" x14ac:dyDescent="0.35">
      <c r="A37" s="422" t="s">
        <v>1</v>
      </c>
      <c r="B37" s="400" t="s">
        <v>89</v>
      </c>
      <c r="C37" s="100" t="s">
        <v>90</v>
      </c>
      <c r="D37" s="101" t="s">
        <v>91</v>
      </c>
      <c r="E37" s="400" t="s">
        <v>4</v>
      </c>
      <c r="F37" s="400" t="s">
        <v>5</v>
      </c>
      <c r="G37" s="400"/>
      <c r="H37" s="423" t="s">
        <v>92</v>
      </c>
      <c r="I37" s="423"/>
      <c r="J37" s="399" t="s">
        <v>93</v>
      </c>
      <c r="K37" s="399" t="s">
        <v>94</v>
      </c>
      <c r="L37" s="396" t="s">
        <v>64</v>
      </c>
      <c r="M37" s="397" t="s">
        <v>22</v>
      </c>
      <c r="N37" s="398"/>
    </row>
    <row r="38" spans="1:14" ht="63" x14ac:dyDescent="0.35">
      <c r="A38" s="432"/>
      <c r="B38" s="400"/>
      <c r="C38" s="102" t="s">
        <v>95</v>
      </c>
      <c r="D38" s="103" t="s">
        <v>85</v>
      </c>
      <c r="E38" s="400"/>
      <c r="F38" s="320" t="s">
        <v>9</v>
      </c>
      <c r="G38" s="100" t="s">
        <v>96</v>
      </c>
      <c r="H38" s="324" t="s">
        <v>10</v>
      </c>
      <c r="I38" s="106" t="s">
        <v>97</v>
      </c>
      <c r="J38" s="433"/>
      <c r="K38" s="400"/>
      <c r="L38" s="396"/>
      <c r="M38" s="319" t="s">
        <v>23</v>
      </c>
      <c r="N38" s="50" t="s">
        <v>24</v>
      </c>
    </row>
    <row r="39" spans="1:14" x14ac:dyDescent="0.35">
      <c r="A39" s="438">
        <v>1</v>
      </c>
      <c r="B39" s="107" t="s">
        <v>227</v>
      </c>
      <c r="C39" s="404">
        <v>4000000</v>
      </c>
      <c r="D39" s="407">
        <v>4046621</v>
      </c>
      <c r="E39" s="428" t="s">
        <v>19</v>
      </c>
      <c r="F39" s="433" t="s">
        <v>164</v>
      </c>
      <c r="G39" s="393">
        <v>4046000</v>
      </c>
      <c r="H39" s="433" t="s">
        <v>164</v>
      </c>
      <c r="I39" s="416">
        <v>4039336</v>
      </c>
      <c r="J39" s="327"/>
      <c r="K39" s="327"/>
      <c r="L39" s="241"/>
      <c r="M39" s="242"/>
      <c r="N39" s="242"/>
    </row>
    <row r="40" spans="1:14" ht="21" customHeight="1" x14ac:dyDescent="0.35">
      <c r="A40" s="435"/>
      <c r="B40" s="94" t="s">
        <v>175</v>
      </c>
      <c r="C40" s="405"/>
      <c r="D40" s="408"/>
      <c r="E40" s="429"/>
      <c r="F40" s="475"/>
      <c r="G40" s="394"/>
      <c r="H40" s="475"/>
      <c r="I40" s="466"/>
      <c r="J40" s="325" t="s">
        <v>139</v>
      </c>
      <c r="K40" s="230" t="s">
        <v>342</v>
      </c>
      <c r="L40" s="437" t="s">
        <v>213</v>
      </c>
      <c r="M40" s="449" t="s">
        <v>168</v>
      </c>
      <c r="N40" s="239"/>
    </row>
    <row r="41" spans="1:14" x14ac:dyDescent="0.35">
      <c r="A41" s="435"/>
      <c r="B41" s="94" t="s">
        <v>343</v>
      </c>
      <c r="C41" s="405"/>
      <c r="D41" s="408"/>
      <c r="E41" s="429"/>
      <c r="F41" s="475"/>
      <c r="G41" s="394"/>
      <c r="H41" s="475"/>
      <c r="I41" s="466"/>
      <c r="J41" s="325" t="s">
        <v>105</v>
      </c>
      <c r="K41" s="94" t="s">
        <v>344</v>
      </c>
      <c r="L41" s="437"/>
      <c r="M41" s="380"/>
      <c r="N41" s="239"/>
    </row>
    <row r="42" spans="1:14" x14ac:dyDescent="0.35">
      <c r="A42" s="435"/>
      <c r="B42" s="115"/>
      <c r="C42" s="522"/>
      <c r="D42" s="409"/>
      <c r="E42" s="430"/>
      <c r="F42" s="485"/>
      <c r="G42" s="395"/>
      <c r="H42" s="485"/>
      <c r="I42" s="467"/>
      <c r="J42" s="326"/>
      <c r="K42" s="115"/>
      <c r="L42" s="240"/>
      <c r="M42" s="240"/>
      <c r="N42" s="240"/>
    </row>
    <row r="43" spans="1:14" x14ac:dyDescent="0.35">
      <c r="A43" s="129"/>
      <c r="B43" s="388" t="s">
        <v>158</v>
      </c>
      <c r="C43" s="388"/>
      <c r="D43" s="388"/>
      <c r="E43" s="388"/>
      <c r="F43" s="388"/>
      <c r="G43" s="388"/>
      <c r="H43" s="431"/>
      <c r="I43" s="296">
        <f>SUM(I39:I42)</f>
        <v>4039336</v>
      </c>
      <c r="J43" s="297"/>
      <c r="K43" s="298"/>
      <c r="L43" s="299"/>
      <c r="M43" s="299"/>
      <c r="N43" s="299"/>
    </row>
  </sheetData>
  <mergeCells count="93">
    <mergeCell ref="A1:K1"/>
    <mergeCell ref="A2:K2"/>
    <mergeCell ref="A3:K3"/>
    <mergeCell ref="A5:A6"/>
    <mergeCell ref="B5:B6"/>
    <mergeCell ref="E5:E6"/>
    <mergeCell ref="F5:G5"/>
    <mergeCell ref="H5:I5"/>
    <mergeCell ref="J5:J6"/>
    <mergeCell ref="K5:K6"/>
    <mergeCell ref="H11:H14"/>
    <mergeCell ref="L5:L6"/>
    <mergeCell ref="M5:N5"/>
    <mergeCell ref="A7:A10"/>
    <mergeCell ref="C7:C10"/>
    <mergeCell ref="D7:D10"/>
    <mergeCell ref="E7:E10"/>
    <mergeCell ref="F7:F10"/>
    <mergeCell ref="G7:G10"/>
    <mergeCell ref="H7:H10"/>
    <mergeCell ref="I7:I10"/>
    <mergeCell ref="N7:N9"/>
    <mergeCell ref="L8:L9"/>
    <mergeCell ref="M8:M9"/>
    <mergeCell ref="I15:I18"/>
    <mergeCell ref="L15:L18"/>
    <mergeCell ref="N16:N17"/>
    <mergeCell ref="I11:I14"/>
    <mergeCell ref="A15:A18"/>
    <mergeCell ref="C15:C18"/>
    <mergeCell ref="D15:D18"/>
    <mergeCell ref="E15:E18"/>
    <mergeCell ref="F15:F18"/>
    <mergeCell ref="G15:G18"/>
    <mergeCell ref="H15:H18"/>
    <mergeCell ref="M16:M17"/>
    <mergeCell ref="A11:A14"/>
    <mergeCell ref="C11:C14"/>
    <mergeCell ref="D11:D14"/>
    <mergeCell ref="E11:E14"/>
    <mergeCell ref="B43:H43"/>
    <mergeCell ref="F11:F12"/>
    <mergeCell ref="G11:G12"/>
    <mergeCell ref="A19:A22"/>
    <mergeCell ref="C19:C22"/>
    <mergeCell ref="D19:D22"/>
    <mergeCell ref="E19:E22"/>
    <mergeCell ref="F19:F22"/>
    <mergeCell ref="G19:G22"/>
    <mergeCell ref="H19:H22"/>
    <mergeCell ref="A39:A42"/>
    <mergeCell ref="C39:C42"/>
    <mergeCell ref="D39:D42"/>
    <mergeCell ref="E39:E42"/>
    <mergeCell ref="H39:H42"/>
    <mergeCell ref="A35:K35"/>
    <mergeCell ref="I19:I22"/>
    <mergeCell ref="A23:A28"/>
    <mergeCell ref="C23:C28"/>
    <mergeCell ref="D23:D28"/>
    <mergeCell ref="E23:E28"/>
    <mergeCell ref="F23:F24"/>
    <mergeCell ref="G23:G24"/>
    <mergeCell ref="H23:H28"/>
    <mergeCell ref="I23:I28"/>
    <mergeCell ref="F25:F26"/>
    <mergeCell ref="G25:G26"/>
    <mergeCell ref="F27:F28"/>
    <mergeCell ref="G27:G28"/>
    <mergeCell ref="L20:L21"/>
    <mergeCell ref="M20:M21"/>
    <mergeCell ref="L11:L14"/>
    <mergeCell ref="M11:M14"/>
    <mergeCell ref="N23:N28"/>
    <mergeCell ref="L23:L28"/>
    <mergeCell ref="M23:M28"/>
    <mergeCell ref="F39:F42"/>
    <mergeCell ref="G39:G42"/>
    <mergeCell ref="I39:I42"/>
    <mergeCell ref="L40:L41"/>
    <mergeCell ref="M40:M41"/>
    <mergeCell ref="L37:L38"/>
    <mergeCell ref="M37:N37"/>
    <mergeCell ref="J37:J38"/>
    <mergeCell ref="K37:K38"/>
    <mergeCell ref="B29:H29"/>
    <mergeCell ref="A33:K33"/>
    <mergeCell ref="A34:K34"/>
    <mergeCell ref="A37:A38"/>
    <mergeCell ref="B37:B38"/>
    <mergeCell ref="E37:E38"/>
    <mergeCell ref="F37:G37"/>
    <mergeCell ref="H37:I37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AF43"/>
  <sheetViews>
    <sheetView tabSelected="1" topLeftCell="A13" zoomScale="85" zoomScaleNormal="85" zoomScaleSheetLayoutView="100" workbookViewId="0">
      <selection activeCell="S37" sqref="S37"/>
    </sheetView>
  </sheetViews>
  <sheetFormatPr defaultColWidth="8.75" defaultRowHeight="18.75" x14ac:dyDescent="0.3"/>
  <cols>
    <col min="1" max="1" width="8.75" style="9"/>
    <col min="2" max="2" width="39.875" style="9" customWidth="1"/>
    <col min="3" max="3" width="13" style="13" customWidth="1"/>
    <col min="4" max="4" width="13.25" style="13" customWidth="1"/>
    <col min="5" max="5" width="12" style="13" customWidth="1"/>
    <col min="6" max="15" width="12.25" style="13" customWidth="1"/>
    <col min="16" max="19" width="14.625" style="13" customWidth="1"/>
    <col min="20" max="28" width="14.625" style="13" hidden="1" customWidth="1"/>
    <col min="29" max="29" width="19.75" style="13" hidden="1" customWidth="1"/>
    <col min="30" max="31" width="12.25" style="13" customWidth="1"/>
    <col min="32" max="32" width="12.25" style="9" customWidth="1"/>
    <col min="33" max="16384" width="8.75" style="9"/>
  </cols>
  <sheetData>
    <row r="1" spans="1:32" x14ac:dyDescent="0.3">
      <c r="A1" s="366" t="s">
        <v>53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</row>
    <row r="2" spans="1:32" x14ac:dyDescent="0.3">
      <c r="A2" s="366" t="s">
        <v>372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</row>
    <row r="3" spans="1:32" x14ac:dyDescent="0.3">
      <c r="A3" s="367" t="s">
        <v>77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</row>
    <row r="4" spans="1:32" x14ac:dyDescent="0.3">
      <c r="A4" s="335"/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</row>
    <row r="5" spans="1:32" ht="33.75" customHeight="1" x14ac:dyDescent="0.3">
      <c r="A5" s="335"/>
      <c r="B5" s="335"/>
      <c r="C5" s="335"/>
      <c r="D5" s="335"/>
      <c r="E5" s="335"/>
      <c r="F5" s="484">
        <v>23651</v>
      </c>
      <c r="G5" s="372"/>
      <c r="H5" s="484">
        <v>23682</v>
      </c>
      <c r="I5" s="372"/>
      <c r="J5" s="484">
        <v>23712</v>
      </c>
      <c r="K5" s="372"/>
      <c r="L5" s="484">
        <v>23743</v>
      </c>
      <c r="M5" s="372"/>
      <c r="N5" s="484">
        <v>23774</v>
      </c>
      <c r="O5" s="372"/>
      <c r="P5" s="361">
        <v>23802</v>
      </c>
      <c r="Q5" s="362"/>
      <c r="R5" s="361">
        <v>23833</v>
      </c>
      <c r="S5" s="362"/>
      <c r="T5" s="361">
        <v>23863</v>
      </c>
      <c r="U5" s="362"/>
      <c r="V5" s="361">
        <v>23894</v>
      </c>
      <c r="W5" s="362"/>
      <c r="X5" s="361">
        <v>23924</v>
      </c>
      <c r="Y5" s="362"/>
      <c r="Z5" s="361">
        <v>23955</v>
      </c>
      <c r="AA5" s="362"/>
      <c r="AB5" s="361">
        <v>23986</v>
      </c>
      <c r="AC5" s="362"/>
      <c r="AD5" s="481" t="s">
        <v>295</v>
      </c>
      <c r="AE5" s="482"/>
      <c r="AF5" s="483"/>
    </row>
    <row r="6" spans="1:32" ht="36" customHeight="1" x14ac:dyDescent="0.3">
      <c r="A6" s="372" t="s">
        <v>25</v>
      </c>
      <c r="B6" s="372" t="s">
        <v>26</v>
      </c>
      <c r="C6" s="371" t="s">
        <v>61</v>
      </c>
      <c r="D6" s="373"/>
      <c r="E6" s="374"/>
      <c r="F6" s="374" t="s">
        <v>27</v>
      </c>
      <c r="G6" s="368" t="s">
        <v>28</v>
      </c>
      <c r="H6" s="368" t="s">
        <v>27</v>
      </c>
      <c r="I6" s="368" t="s">
        <v>28</v>
      </c>
      <c r="J6" s="368" t="s">
        <v>27</v>
      </c>
      <c r="K6" s="371" t="s">
        <v>28</v>
      </c>
      <c r="L6" s="369" t="s">
        <v>27</v>
      </c>
      <c r="M6" s="369" t="s">
        <v>28</v>
      </c>
      <c r="N6" s="369" t="s">
        <v>27</v>
      </c>
      <c r="O6" s="369" t="s">
        <v>28</v>
      </c>
      <c r="P6" s="369" t="s">
        <v>27</v>
      </c>
      <c r="Q6" s="369" t="s">
        <v>28</v>
      </c>
      <c r="R6" s="369" t="s">
        <v>27</v>
      </c>
      <c r="S6" s="369" t="s">
        <v>28</v>
      </c>
      <c r="T6" s="369" t="s">
        <v>27</v>
      </c>
      <c r="U6" s="369" t="s">
        <v>28</v>
      </c>
      <c r="V6" s="369" t="s">
        <v>27</v>
      </c>
      <c r="W6" s="369" t="s">
        <v>28</v>
      </c>
      <c r="X6" s="369" t="s">
        <v>27</v>
      </c>
      <c r="Y6" s="369" t="s">
        <v>28</v>
      </c>
      <c r="Z6" s="369" t="s">
        <v>27</v>
      </c>
      <c r="AA6" s="369" t="s">
        <v>28</v>
      </c>
      <c r="AB6" s="369" t="s">
        <v>27</v>
      </c>
      <c r="AC6" s="369" t="s">
        <v>28</v>
      </c>
      <c r="AD6" s="368" t="s">
        <v>52</v>
      </c>
      <c r="AE6" s="368" t="s">
        <v>54</v>
      </c>
      <c r="AF6" s="375" t="s">
        <v>29</v>
      </c>
    </row>
    <row r="7" spans="1:32" s="10" customFormat="1" ht="54" customHeight="1" x14ac:dyDescent="0.2">
      <c r="A7" s="372"/>
      <c r="B7" s="372"/>
      <c r="C7" s="336" t="s">
        <v>66</v>
      </c>
      <c r="D7" s="337" t="s">
        <v>27</v>
      </c>
      <c r="E7" s="337" t="s">
        <v>28</v>
      </c>
      <c r="F7" s="374"/>
      <c r="G7" s="368"/>
      <c r="H7" s="368"/>
      <c r="I7" s="368"/>
      <c r="J7" s="368"/>
      <c r="K7" s="371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68"/>
      <c r="AE7" s="368"/>
      <c r="AF7" s="375"/>
    </row>
    <row r="8" spans="1:32" s="10" customFormat="1" ht="21.6" customHeight="1" x14ac:dyDescent="0.2">
      <c r="A8" s="51"/>
      <c r="B8" s="52" t="s">
        <v>58</v>
      </c>
      <c r="C8" s="53"/>
      <c r="D8" s="54"/>
      <c r="E8" s="54"/>
      <c r="F8" s="54"/>
      <c r="G8" s="53"/>
      <c r="H8" s="53"/>
      <c r="I8" s="53"/>
      <c r="J8" s="53"/>
      <c r="K8" s="55"/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3"/>
      <c r="AE8" s="53"/>
      <c r="AF8" s="58"/>
    </row>
    <row r="9" spans="1:32" x14ac:dyDescent="0.3">
      <c r="A9" s="18"/>
      <c r="B9" s="19" t="s">
        <v>30</v>
      </c>
      <c r="C9" s="15"/>
      <c r="D9" s="17"/>
      <c r="E9" s="17"/>
      <c r="F9" s="17"/>
      <c r="G9" s="15"/>
      <c r="H9" s="15"/>
      <c r="I9" s="15"/>
      <c r="J9" s="15"/>
      <c r="K9" s="23"/>
      <c r="L9" s="15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15"/>
      <c r="AE9" s="15"/>
      <c r="AF9" s="20"/>
    </row>
    <row r="10" spans="1:32" ht="21.75" x14ac:dyDescent="0.5">
      <c r="A10" s="18">
        <v>1</v>
      </c>
      <c r="B10" s="20" t="s">
        <v>31</v>
      </c>
      <c r="C10" s="84">
        <v>84838937</v>
      </c>
      <c r="D10" s="17">
        <v>84500000</v>
      </c>
      <c r="E10" s="17"/>
      <c r="F10" s="31"/>
      <c r="G10" s="32"/>
      <c r="H10" s="32">
        <v>1242003</v>
      </c>
      <c r="I10" s="32"/>
      <c r="J10" s="32">
        <v>326727</v>
      </c>
      <c r="K10" s="23"/>
      <c r="L10" s="15">
        <v>20999765</v>
      </c>
      <c r="M10" s="23"/>
      <c r="N10" s="23">
        <v>8394512</v>
      </c>
      <c r="O10" s="23"/>
      <c r="P10" s="23">
        <v>5015275</v>
      </c>
      <c r="Q10" s="23"/>
      <c r="R10" s="23">
        <v>29043593</v>
      </c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15">
        <f>SUM(F10:AC10)</f>
        <v>65021875</v>
      </c>
      <c r="AE10" s="15">
        <f>F10+H10+J10+L10</f>
        <v>22568495</v>
      </c>
      <c r="AF10" s="25">
        <f>AE10/AD10</f>
        <v>0.34709080597875713</v>
      </c>
    </row>
    <row r="11" spans="1:32" ht="21.75" x14ac:dyDescent="0.5">
      <c r="A11" s="18">
        <v>2</v>
      </c>
      <c r="B11" s="21" t="s">
        <v>32</v>
      </c>
      <c r="C11" s="85">
        <v>1800000</v>
      </c>
      <c r="D11" s="17">
        <v>1800000</v>
      </c>
      <c r="E11" s="17"/>
      <c r="F11" s="31"/>
      <c r="G11" s="32"/>
      <c r="H11" s="32">
        <v>1907684.81</v>
      </c>
      <c r="I11" s="32"/>
      <c r="J11" s="15"/>
      <c r="K11" s="23"/>
      <c r="L11" s="15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15">
        <f>SUM(F11:AC11)</f>
        <v>1907684.81</v>
      </c>
      <c r="AE11" s="15">
        <f t="shared" ref="AE11:AE32" si="0">F11+H11+J11+L11</f>
        <v>1907684.81</v>
      </c>
      <c r="AF11" s="25">
        <f t="shared" ref="AF11:AF33" si="1">AE11/AD11</f>
        <v>1</v>
      </c>
    </row>
    <row r="12" spans="1:32" x14ac:dyDescent="0.3">
      <c r="A12" s="18">
        <v>3</v>
      </c>
      <c r="B12" s="21" t="s">
        <v>33</v>
      </c>
      <c r="C12" s="22">
        <v>1400000</v>
      </c>
      <c r="D12" s="17">
        <v>1000000</v>
      </c>
      <c r="E12" s="17"/>
      <c r="F12" s="31"/>
      <c r="G12" s="32"/>
      <c r="H12" s="32">
        <v>484790</v>
      </c>
      <c r="I12" s="32"/>
      <c r="J12" s="15"/>
      <c r="K12" s="23"/>
      <c r="L12" s="15"/>
      <c r="M12" s="23"/>
      <c r="N12" s="23">
        <v>294270</v>
      </c>
      <c r="O12" s="23"/>
      <c r="P12" s="23">
        <v>49200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15">
        <f>SUM(F12:AC12)</f>
        <v>828260</v>
      </c>
      <c r="AE12" s="15">
        <f t="shared" si="0"/>
        <v>484790</v>
      </c>
      <c r="AF12" s="25">
        <f t="shared" si="1"/>
        <v>0.58531137565498759</v>
      </c>
    </row>
    <row r="13" spans="1:32" x14ac:dyDescent="0.3">
      <c r="A13" s="18">
        <v>4</v>
      </c>
      <c r="B13" s="21" t="s">
        <v>34</v>
      </c>
      <c r="C13" s="22">
        <v>6000000</v>
      </c>
      <c r="D13" s="17">
        <v>4000000</v>
      </c>
      <c r="E13" s="17"/>
      <c r="F13" s="31"/>
      <c r="G13" s="32"/>
      <c r="H13" s="32"/>
      <c r="I13" s="32"/>
      <c r="J13" s="15">
        <v>6757047</v>
      </c>
      <c r="K13" s="23"/>
      <c r="L13" s="15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15">
        <f>SUM(F13:AC13)</f>
        <v>6757047</v>
      </c>
      <c r="AE13" s="15">
        <f t="shared" si="0"/>
        <v>6757047</v>
      </c>
      <c r="AF13" s="25">
        <f t="shared" si="1"/>
        <v>1</v>
      </c>
    </row>
    <row r="14" spans="1:32" x14ac:dyDescent="0.3">
      <c r="A14" s="18">
        <v>5</v>
      </c>
      <c r="B14" s="21" t="s">
        <v>35</v>
      </c>
      <c r="C14" s="22">
        <v>0</v>
      </c>
      <c r="D14" s="17">
        <v>0</v>
      </c>
      <c r="E14" s="17"/>
      <c r="F14" s="31"/>
      <c r="G14" s="32"/>
      <c r="H14" s="32"/>
      <c r="I14" s="32"/>
      <c r="J14" s="15"/>
      <c r="K14" s="23"/>
      <c r="L14" s="15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5">
        <f t="shared" ref="AD14:AD33" si="2">SUM(F14:AC14)</f>
        <v>0</v>
      </c>
      <c r="AE14" s="15">
        <f t="shared" si="0"/>
        <v>0</v>
      </c>
      <c r="AF14" s="25" t="e">
        <f t="shared" si="1"/>
        <v>#DIV/0!</v>
      </c>
    </row>
    <row r="15" spans="1:32" x14ac:dyDescent="0.3">
      <c r="A15" s="18">
        <v>6</v>
      </c>
      <c r="B15" s="20" t="s">
        <v>36</v>
      </c>
      <c r="C15" s="80">
        <v>2300000</v>
      </c>
      <c r="D15" s="73">
        <v>2300000</v>
      </c>
      <c r="E15" s="73"/>
      <c r="F15" s="33"/>
      <c r="G15" s="34"/>
      <c r="H15" s="34"/>
      <c r="I15" s="34"/>
      <c r="J15" s="16">
        <v>1882028.35</v>
      </c>
      <c r="K15" s="24"/>
      <c r="L15" s="16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5">
        <f t="shared" si="2"/>
        <v>1882028.35</v>
      </c>
      <c r="AE15" s="15">
        <f t="shared" si="0"/>
        <v>1882028.35</v>
      </c>
      <c r="AF15" s="25">
        <f t="shared" si="1"/>
        <v>1</v>
      </c>
    </row>
    <row r="16" spans="1:32" x14ac:dyDescent="0.3">
      <c r="A16" s="59"/>
      <c r="B16" s="60" t="s">
        <v>37</v>
      </c>
      <c r="C16" s="81"/>
      <c r="D16" s="74"/>
      <c r="E16" s="74"/>
      <c r="F16" s="62"/>
      <c r="G16" s="63"/>
      <c r="H16" s="63"/>
      <c r="I16" s="63"/>
      <c r="J16" s="61"/>
      <c r="K16" s="64"/>
      <c r="L16" s="61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1"/>
      <c r="AE16" s="61">
        <f t="shared" si="0"/>
        <v>0</v>
      </c>
      <c r="AF16" s="65" t="e">
        <f t="shared" si="1"/>
        <v>#DIV/0!</v>
      </c>
    </row>
    <row r="17" spans="1:32" x14ac:dyDescent="0.3">
      <c r="A17" s="18">
        <v>1</v>
      </c>
      <c r="B17" s="20" t="s">
        <v>78</v>
      </c>
      <c r="C17" s="22">
        <v>3800</v>
      </c>
      <c r="D17" s="17">
        <v>3800</v>
      </c>
      <c r="E17" s="17"/>
      <c r="F17" s="31">
        <v>3959</v>
      </c>
      <c r="G17" s="32"/>
      <c r="H17" s="32"/>
      <c r="I17" s="32"/>
      <c r="J17" s="15"/>
      <c r="K17" s="23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5">
        <f t="shared" si="2"/>
        <v>3959</v>
      </c>
      <c r="AE17" s="15">
        <f t="shared" si="0"/>
        <v>3959</v>
      </c>
      <c r="AF17" s="25">
        <f t="shared" si="1"/>
        <v>1</v>
      </c>
    </row>
    <row r="18" spans="1:32" x14ac:dyDescent="0.3">
      <c r="A18" s="18">
        <v>2</v>
      </c>
      <c r="B18" s="20" t="s">
        <v>79</v>
      </c>
      <c r="C18" s="22">
        <v>97200</v>
      </c>
      <c r="D18" s="17">
        <v>97200</v>
      </c>
      <c r="E18" s="17"/>
      <c r="F18" s="31">
        <v>61204</v>
      </c>
      <c r="G18" s="32"/>
      <c r="H18" s="32"/>
      <c r="I18" s="32"/>
      <c r="J18" s="15"/>
      <c r="K18" s="23"/>
      <c r="L18" s="1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15">
        <f t="shared" si="2"/>
        <v>61204</v>
      </c>
      <c r="AE18" s="15">
        <f t="shared" si="0"/>
        <v>61204</v>
      </c>
      <c r="AF18" s="25">
        <f t="shared" si="1"/>
        <v>1</v>
      </c>
    </row>
    <row r="19" spans="1:32" x14ac:dyDescent="0.3">
      <c r="A19" s="18">
        <v>3</v>
      </c>
      <c r="B19" s="20" t="s">
        <v>80</v>
      </c>
      <c r="C19" s="22">
        <v>80000</v>
      </c>
      <c r="D19" s="17">
        <v>80000</v>
      </c>
      <c r="E19" s="17"/>
      <c r="F19" s="31">
        <v>72332</v>
      </c>
      <c r="G19" s="32"/>
      <c r="H19" s="32"/>
      <c r="I19" s="32"/>
      <c r="J19" s="15"/>
      <c r="K19" s="23"/>
      <c r="L19" s="1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5">
        <f t="shared" si="2"/>
        <v>72332</v>
      </c>
      <c r="AE19" s="15">
        <f t="shared" si="0"/>
        <v>72332</v>
      </c>
      <c r="AF19" s="25">
        <f t="shared" si="1"/>
        <v>1</v>
      </c>
    </row>
    <row r="20" spans="1:32" x14ac:dyDescent="0.3">
      <c r="A20" s="18">
        <v>4</v>
      </c>
      <c r="B20" s="20" t="s">
        <v>82</v>
      </c>
      <c r="C20" s="22">
        <v>24000</v>
      </c>
      <c r="D20" s="17">
        <v>24000</v>
      </c>
      <c r="E20" s="17"/>
      <c r="F20" s="31">
        <v>21656.799999999999</v>
      </c>
      <c r="G20" s="32"/>
      <c r="H20" s="32"/>
      <c r="I20" s="32"/>
      <c r="J20" s="15"/>
      <c r="K20" s="23"/>
      <c r="L20" s="1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5">
        <f t="shared" si="2"/>
        <v>21656.799999999999</v>
      </c>
      <c r="AE20" s="15">
        <f t="shared" si="0"/>
        <v>21656.799999999999</v>
      </c>
      <c r="AF20" s="25">
        <f t="shared" si="1"/>
        <v>1</v>
      </c>
    </row>
    <row r="21" spans="1:32" x14ac:dyDescent="0.3">
      <c r="A21" s="18">
        <v>5</v>
      </c>
      <c r="B21" s="20" t="s">
        <v>81</v>
      </c>
      <c r="C21" s="22">
        <v>7000</v>
      </c>
      <c r="D21" s="17">
        <v>7000</v>
      </c>
      <c r="E21" s="17"/>
      <c r="F21" s="31">
        <v>6685.36</v>
      </c>
      <c r="G21" s="32"/>
      <c r="H21" s="32"/>
      <c r="I21" s="32"/>
      <c r="J21" s="15"/>
      <c r="K21" s="23"/>
      <c r="L21" s="15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15">
        <f t="shared" si="2"/>
        <v>6685.36</v>
      </c>
      <c r="AE21" s="15">
        <f t="shared" si="0"/>
        <v>6685.36</v>
      </c>
      <c r="AF21" s="25">
        <f t="shared" si="1"/>
        <v>1</v>
      </c>
    </row>
    <row r="22" spans="1:32" x14ac:dyDescent="0.3">
      <c r="A22" s="18">
        <v>6</v>
      </c>
      <c r="B22" s="20" t="s">
        <v>83</v>
      </c>
      <c r="C22" s="22">
        <v>16900</v>
      </c>
      <c r="D22" s="17">
        <v>16900</v>
      </c>
      <c r="E22" s="17"/>
      <c r="F22" s="31">
        <v>9490</v>
      </c>
      <c r="G22" s="32"/>
      <c r="H22" s="32"/>
      <c r="I22" s="32"/>
      <c r="J22" s="15"/>
      <c r="K22" s="23"/>
      <c r="L22" s="15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15">
        <f t="shared" si="2"/>
        <v>9490</v>
      </c>
      <c r="AE22" s="15">
        <f t="shared" si="0"/>
        <v>9490</v>
      </c>
      <c r="AF22" s="25">
        <f t="shared" si="1"/>
        <v>1</v>
      </c>
    </row>
    <row r="23" spans="1:32" x14ac:dyDescent="0.3">
      <c r="A23" s="18">
        <v>7</v>
      </c>
      <c r="B23" s="20" t="s">
        <v>198</v>
      </c>
      <c r="C23" s="22">
        <v>24440</v>
      </c>
      <c r="D23" s="17">
        <v>24440</v>
      </c>
      <c r="E23" s="17"/>
      <c r="F23" s="31"/>
      <c r="G23" s="32"/>
      <c r="H23" s="32">
        <v>26150.799999999999</v>
      </c>
      <c r="I23" s="32"/>
      <c r="J23" s="15"/>
      <c r="K23" s="23"/>
      <c r="L23" s="1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15">
        <f t="shared" si="2"/>
        <v>26150.799999999999</v>
      </c>
      <c r="AE23" s="15">
        <f t="shared" si="0"/>
        <v>26150.799999999999</v>
      </c>
      <c r="AF23" s="25">
        <f t="shared" si="1"/>
        <v>1</v>
      </c>
    </row>
    <row r="24" spans="1:32" x14ac:dyDescent="0.3">
      <c r="A24" s="18">
        <v>8</v>
      </c>
      <c r="B24" s="20" t="s">
        <v>319</v>
      </c>
      <c r="C24" s="22">
        <v>16000</v>
      </c>
      <c r="D24" s="17">
        <v>16000</v>
      </c>
      <c r="E24" s="17"/>
      <c r="F24" s="31"/>
      <c r="G24" s="32"/>
      <c r="H24" s="32"/>
      <c r="I24" s="32"/>
      <c r="J24" s="15"/>
      <c r="K24" s="23"/>
      <c r="L24" s="15"/>
      <c r="M24" s="23"/>
      <c r="N24" s="23"/>
      <c r="O24" s="23"/>
      <c r="P24" s="23">
        <v>17120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15">
        <v>17120</v>
      </c>
      <c r="AE24" s="15">
        <v>17120</v>
      </c>
      <c r="AF24" s="25">
        <f t="shared" si="1"/>
        <v>1</v>
      </c>
    </row>
    <row r="25" spans="1:32" x14ac:dyDescent="0.3">
      <c r="A25" s="18">
        <v>9</v>
      </c>
      <c r="B25" s="20" t="s">
        <v>346</v>
      </c>
      <c r="C25" s="22">
        <v>19800</v>
      </c>
      <c r="D25" s="17">
        <v>19800</v>
      </c>
      <c r="E25" s="17"/>
      <c r="F25" s="31"/>
      <c r="G25" s="32"/>
      <c r="H25" s="32"/>
      <c r="I25" s="32"/>
      <c r="J25" s="15"/>
      <c r="K25" s="23"/>
      <c r="L25" s="15"/>
      <c r="M25" s="23"/>
      <c r="N25" s="23"/>
      <c r="O25" s="23"/>
      <c r="P25" s="23"/>
      <c r="Q25" s="23">
        <v>21186</v>
      </c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15">
        <v>21186</v>
      </c>
      <c r="AE25" s="15">
        <v>21186</v>
      </c>
      <c r="AF25" s="25">
        <f t="shared" si="1"/>
        <v>1</v>
      </c>
    </row>
    <row r="26" spans="1:32" x14ac:dyDescent="0.3">
      <c r="A26" s="59"/>
      <c r="B26" s="60" t="s">
        <v>45</v>
      </c>
      <c r="C26" s="81"/>
      <c r="D26" s="74"/>
      <c r="E26" s="74"/>
      <c r="F26" s="62"/>
      <c r="G26" s="63"/>
      <c r="H26" s="63"/>
      <c r="I26" s="63"/>
      <c r="J26" s="61"/>
      <c r="K26" s="64"/>
      <c r="L26" s="61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1"/>
      <c r="AE26" s="61">
        <f t="shared" si="0"/>
        <v>0</v>
      </c>
      <c r="AF26" s="65" t="e">
        <f t="shared" si="1"/>
        <v>#DIV/0!</v>
      </c>
    </row>
    <row r="27" spans="1:32" x14ac:dyDescent="0.3">
      <c r="A27" s="18">
        <v>1</v>
      </c>
      <c r="B27" s="20" t="s">
        <v>46</v>
      </c>
      <c r="C27" s="22">
        <v>0</v>
      </c>
      <c r="D27" s="17">
        <v>0</v>
      </c>
      <c r="E27" s="17"/>
      <c r="F27" s="31"/>
      <c r="G27" s="32"/>
      <c r="H27" s="32"/>
      <c r="I27" s="32"/>
      <c r="J27" s="15"/>
      <c r="K27" s="23"/>
      <c r="L27" s="15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15">
        <f t="shared" si="2"/>
        <v>0</v>
      </c>
      <c r="AE27" s="15">
        <f t="shared" si="0"/>
        <v>0</v>
      </c>
      <c r="AF27" s="25" t="e">
        <f t="shared" si="1"/>
        <v>#DIV/0!</v>
      </c>
    </row>
    <row r="28" spans="1:32" x14ac:dyDescent="0.3">
      <c r="A28" s="18">
        <v>2</v>
      </c>
      <c r="B28" s="20" t="s">
        <v>47</v>
      </c>
      <c r="C28" s="22">
        <v>361000</v>
      </c>
      <c r="D28" s="17">
        <v>361000</v>
      </c>
      <c r="E28" s="17"/>
      <c r="F28" s="31">
        <v>385698.82</v>
      </c>
      <c r="G28" s="32"/>
      <c r="H28" s="32"/>
      <c r="I28" s="32"/>
      <c r="J28" s="15"/>
      <c r="K28" s="23"/>
      <c r="L28" s="15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15">
        <f t="shared" si="2"/>
        <v>385698.82</v>
      </c>
      <c r="AE28" s="15">
        <f t="shared" si="0"/>
        <v>385698.82</v>
      </c>
      <c r="AF28" s="25">
        <f t="shared" si="1"/>
        <v>1</v>
      </c>
    </row>
    <row r="29" spans="1:32" x14ac:dyDescent="0.3">
      <c r="A29" s="18">
        <v>3</v>
      </c>
      <c r="B29" s="20" t="s">
        <v>48</v>
      </c>
      <c r="C29" s="22">
        <v>6435000</v>
      </c>
      <c r="D29" s="17">
        <v>6435000</v>
      </c>
      <c r="E29" s="17"/>
      <c r="F29" s="31">
        <v>6815986</v>
      </c>
      <c r="G29" s="32"/>
      <c r="H29" s="32"/>
      <c r="I29" s="32"/>
      <c r="J29" s="15"/>
      <c r="K29" s="23"/>
      <c r="L29" s="15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15">
        <f>SUM(F29:AC29)</f>
        <v>6815986</v>
      </c>
      <c r="AE29" s="15">
        <f t="shared" si="0"/>
        <v>6815986</v>
      </c>
      <c r="AF29" s="25">
        <f t="shared" si="1"/>
        <v>1</v>
      </c>
    </row>
    <row r="30" spans="1:32" x14ac:dyDescent="0.3">
      <c r="A30" s="18">
        <v>4</v>
      </c>
      <c r="B30" s="20" t="s">
        <v>49</v>
      </c>
      <c r="C30" s="22">
        <v>2800000</v>
      </c>
      <c r="D30" s="17">
        <v>2800000</v>
      </c>
      <c r="E30" s="17"/>
      <c r="F30" s="31">
        <v>2972634.41</v>
      </c>
      <c r="G30" s="32"/>
      <c r="H30" s="32"/>
      <c r="I30" s="32"/>
      <c r="J30" s="15"/>
      <c r="K30" s="23"/>
      <c r="L30" s="15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5">
        <f>SUM(F30:AC30)</f>
        <v>2972634.41</v>
      </c>
      <c r="AE30" s="15">
        <f t="shared" si="0"/>
        <v>2972634.41</v>
      </c>
      <c r="AF30" s="25">
        <f t="shared" si="1"/>
        <v>1</v>
      </c>
    </row>
    <row r="31" spans="1:32" x14ac:dyDescent="0.3">
      <c r="A31" s="18">
        <v>5</v>
      </c>
      <c r="B31" s="20" t="s">
        <v>62</v>
      </c>
      <c r="C31" s="22">
        <v>100000</v>
      </c>
      <c r="D31" s="17">
        <v>100000</v>
      </c>
      <c r="E31" s="17"/>
      <c r="F31" s="31"/>
      <c r="G31" s="32"/>
      <c r="H31" s="32"/>
      <c r="I31" s="32"/>
      <c r="J31" s="15"/>
      <c r="K31" s="23"/>
      <c r="L31" s="15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15">
        <f t="shared" si="2"/>
        <v>0</v>
      </c>
      <c r="AE31" s="15">
        <f t="shared" si="0"/>
        <v>0</v>
      </c>
      <c r="AF31" s="25" t="e">
        <f t="shared" si="1"/>
        <v>#DIV/0!</v>
      </c>
    </row>
    <row r="32" spans="1:32" x14ac:dyDescent="0.3">
      <c r="A32" s="18"/>
      <c r="B32" s="20" t="s">
        <v>84</v>
      </c>
      <c r="C32" s="22">
        <v>628000</v>
      </c>
      <c r="D32" s="17">
        <v>16000</v>
      </c>
      <c r="E32" s="17">
        <v>55000</v>
      </c>
      <c r="F32" s="31">
        <v>17120</v>
      </c>
      <c r="G32" s="32">
        <v>58850</v>
      </c>
      <c r="H32" s="32">
        <v>31672</v>
      </c>
      <c r="I32" s="32"/>
      <c r="J32" s="15"/>
      <c r="K32" s="23"/>
      <c r="L32" s="15"/>
      <c r="M32" s="23"/>
      <c r="N32" s="23"/>
      <c r="O32" s="23">
        <v>330630</v>
      </c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15">
        <f t="shared" si="2"/>
        <v>438272</v>
      </c>
      <c r="AE32" s="15">
        <f t="shared" si="0"/>
        <v>48792</v>
      </c>
      <c r="AF32" s="25">
        <f t="shared" si="1"/>
        <v>0.111328125</v>
      </c>
    </row>
    <row r="33" spans="1:32" x14ac:dyDescent="0.3">
      <c r="A33" s="66"/>
      <c r="B33" s="67" t="s">
        <v>59</v>
      </c>
      <c r="C33" s="82"/>
      <c r="D33" s="68"/>
      <c r="E33" s="68"/>
      <c r="F33" s="69"/>
      <c r="G33" s="70"/>
      <c r="H33" s="70"/>
      <c r="I33" s="70"/>
      <c r="J33" s="68"/>
      <c r="K33" s="71"/>
      <c r="L33" s="68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68">
        <f t="shared" si="2"/>
        <v>0</v>
      </c>
      <c r="AE33" s="68">
        <f t="shared" ref="AE33" si="3">F33+H33+J33</f>
        <v>0</v>
      </c>
      <c r="AF33" s="72" t="e">
        <f t="shared" si="1"/>
        <v>#DIV/0!</v>
      </c>
    </row>
    <row r="34" spans="1:32" x14ac:dyDescent="0.3">
      <c r="A34" s="18"/>
      <c r="B34" s="19"/>
      <c r="C34" s="22"/>
      <c r="D34" s="15"/>
      <c r="E34" s="15"/>
      <c r="F34" s="39"/>
      <c r="G34" s="32"/>
      <c r="H34" s="32"/>
      <c r="I34" s="32"/>
      <c r="J34" s="15"/>
      <c r="K34" s="23"/>
      <c r="L34" s="15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15"/>
      <c r="AE34" s="15"/>
      <c r="AF34" s="25"/>
    </row>
    <row r="35" spans="1:32" s="11" customFormat="1" x14ac:dyDescent="0.3">
      <c r="A35" s="334"/>
      <c r="B35" s="334" t="s">
        <v>50</v>
      </c>
      <c r="C35" s="22">
        <f t="shared" ref="C35:AC35" si="4">SUM(C9:C33)</f>
        <v>106952077</v>
      </c>
      <c r="D35" s="22">
        <f t="shared" si="4"/>
        <v>103601140</v>
      </c>
      <c r="E35" s="22">
        <f t="shared" si="4"/>
        <v>55000</v>
      </c>
      <c r="F35" s="22">
        <f t="shared" si="4"/>
        <v>10366766.390000001</v>
      </c>
      <c r="G35" s="22">
        <f t="shared" si="4"/>
        <v>58850</v>
      </c>
      <c r="H35" s="22">
        <f t="shared" si="4"/>
        <v>3692300.61</v>
      </c>
      <c r="I35" s="22">
        <f t="shared" si="4"/>
        <v>0</v>
      </c>
      <c r="J35" s="22">
        <f t="shared" si="4"/>
        <v>8965802.3499999996</v>
      </c>
      <c r="K35" s="22">
        <f t="shared" si="4"/>
        <v>0</v>
      </c>
      <c r="L35" s="22">
        <f>SUM(L9:L33)</f>
        <v>20999765</v>
      </c>
      <c r="M35" s="22">
        <f t="shared" si="4"/>
        <v>0</v>
      </c>
      <c r="N35" s="22">
        <f t="shared" si="4"/>
        <v>8688782</v>
      </c>
      <c r="O35" s="22">
        <f t="shared" si="4"/>
        <v>330630</v>
      </c>
      <c r="P35" s="22">
        <f t="shared" si="4"/>
        <v>5081595</v>
      </c>
      <c r="Q35" s="22">
        <f t="shared" si="4"/>
        <v>21186</v>
      </c>
      <c r="R35" s="22">
        <f t="shared" si="4"/>
        <v>29043593</v>
      </c>
      <c r="S35" s="22">
        <f t="shared" si="4"/>
        <v>0</v>
      </c>
      <c r="T35" s="22">
        <f t="shared" si="4"/>
        <v>0</v>
      </c>
      <c r="U35" s="22">
        <f t="shared" si="4"/>
        <v>0</v>
      </c>
      <c r="V35" s="22">
        <f t="shared" si="4"/>
        <v>0</v>
      </c>
      <c r="W35" s="22">
        <f t="shared" si="4"/>
        <v>0</v>
      </c>
      <c r="X35" s="22">
        <f t="shared" si="4"/>
        <v>0</v>
      </c>
      <c r="Y35" s="22">
        <f t="shared" si="4"/>
        <v>0</v>
      </c>
      <c r="Z35" s="22">
        <f t="shared" si="4"/>
        <v>0</v>
      </c>
      <c r="AA35" s="22">
        <f t="shared" si="4"/>
        <v>0</v>
      </c>
      <c r="AB35" s="22">
        <f t="shared" si="4"/>
        <v>0</v>
      </c>
      <c r="AC35" s="22">
        <f t="shared" si="4"/>
        <v>0</v>
      </c>
      <c r="AD35" s="22">
        <f>SUM(AD9:AD32)</f>
        <v>87249270.349999979</v>
      </c>
      <c r="AE35" s="22">
        <f>SUM(AE9:AE32)</f>
        <v>44062940.349999994</v>
      </c>
      <c r="AF35" s="26">
        <f>AE35/AD35</f>
        <v>0.50502359702541633</v>
      </c>
    </row>
    <row r="36" spans="1:32" s="11" customFormat="1" x14ac:dyDescent="0.3">
      <c r="A36" s="335"/>
      <c r="B36" s="335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8"/>
    </row>
    <row r="37" spans="1:32" x14ac:dyDescent="0.3">
      <c r="A37" s="12"/>
      <c r="B37" s="9" t="s">
        <v>68</v>
      </c>
      <c r="C37" s="9"/>
      <c r="D37" s="77">
        <f>D35</f>
        <v>103601140</v>
      </c>
      <c r="E37" s="14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9"/>
      <c r="AE37" s="9"/>
    </row>
    <row r="38" spans="1:32" ht="19.5" thickBot="1" x14ac:dyDescent="0.35">
      <c r="B38" s="11" t="s">
        <v>219</v>
      </c>
      <c r="C38" s="9"/>
      <c r="D38" s="79">
        <f>SUM(D37*0.3)</f>
        <v>31080342</v>
      </c>
      <c r="E38" s="75"/>
      <c r="AD38" s="11"/>
      <c r="AE38" s="9"/>
    </row>
    <row r="39" spans="1:32" ht="19.5" thickTop="1" x14ac:dyDescent="0.3">
      <c r="C39" s="9"/>
      <c r="D39" s="9"/>
      <c r="E39" s="76"/>
      <c r="AD39" s="9"/>
      <c r="AE39" s="9"/>
      <c r="AF39" s="41"/>
    </row>
    <row r="40" spans="1:32" x14ac:dyDescent="0.3">
      <c r="B40" s="9" t="s">
        <v>371</v>
      </c>
      <c r="C40" s="9"/>
      <c r="D40" s="75">
        <f>SUM(AE35)</f>
        <v>44062940.349999994</v>
      </c>
      <c r="E40" s="41"/>
      <c r="L40" s="22"/>
    </row>
    <row r="41" spans="1:32" x14ac:dyDescent="0.3">
      <c r="B41" s="11" t="s">
        <v>65</v>
      </c>
      <c r="D41" s="78">
        <f>SUM(D40/D37)</f>
        <v>0.42531327695814924</v>
      </c>
    </row>
    <row r="43" spans="1:32" x14ac:dyDescent="0.3">
      <c r="B43" s="9" t="s">
        <v>69</v>
      </c>
      <c r="C43" s="9"/>
      <c r="D43" s="76">
        <f>D40-D38</f>
        <v>12982598.349999994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N45"/>
  <sheetViews>
    <sheetView topLeftCell="G5" zoomScaleNormal="100" workbookViewId="0">
      <selection activeCell="Q40" sqref="Q40"/>
    </sheetView>
  </sheetViews>
  <sheetFormatPr defaultColWidth="9.125" defaultRowHeight="21" x14ac:dyDescent="0.35"/>
  <cols>
    <col min="1" max="1" width="6.875" style="139" bestFit="1" customWidth="1"/>
    <col min="2" max="2" width="43.5" style="2" customWidth="1"/>
    <col min="3" max="3" width="14.375" style="140" customWidth="1"/>
    <col min="4" max="4" width="13.875" style="140" customWidth="1"/>
    <col min="5" max="5" width="10.25" style="2" customWidth="1"/>
    <col min="6" max="6" width="23.625" style="2" customWidth="1"/>
    <col min="7" max="7" width="14.375" style="140" customWidth="1"/>
    <col min="8" max="8" width="20" style="141" customWidth="1"/>
    <col min="9" max="9" width="18.625" style="142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1" spans="1:14" x14ac:dyDescent="0.35">
      <c r="A1" s="421" t="s">
        <v>349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</row>
    <row r="2" spans="1:14" x14ac:dyDescent="0.35">
      <c r="A2" s="421" t="s">
        <v>77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N2" s="341" t="s">
        <v>87</v>
      </c>
    </row>
    <row r="3" spans="1:14" x14ac:dyDescent="0.35">
      <c r="A3" s="421" t="s">
        <v>350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</row>
    <row r="4" spans="1:14" x14ac:dyDescent="0.35">
      <c r="A4" s="99"/>
      <c r="B4" s="341"/>
      <c r="C4" s="341"/>
      <c r="D4" s="341"/>
      <c r="E4" s="341"/>
      <c r="F4" s="341"/>
      <c r="G4" s="341"/>
      <c r="H4" s="341"/>
      <c r="I4" s="341"/>
      <c r="J4" s="341"/>
    </row>
    <row r="5" spans="1:14" ht="42" x14ac:dyDescent="0.35">
      <c r="A5" s="422" t="s">
        <v>1</v>
      </c>
      <c r="B5" s="400" t="s">
        <v>89</v>
      </c>
      <c r="C5" s="100" t="s">
        <v>90</v>
      </c>
      <c r="D5" s="101" t="s">
        <v>91</v>
      </c>
      <c r="E5" s="400" t="s">
        <v>4</v>
      </c>
      <c r="F5" s="400" t="s">
        <v>5</v>
      </c>
      <c r="G5" s="400"/>
      <c r="H5" s="423" t="s">
        <v>92</v>
      </c>
      <c r="I5" s="423"/>
      <c r="J5" s="399" t="s">
        <v>93</v>
      </c>
      <c r="K5" s="399" t="s">
        <v>94</v>
      </c>
      <c r="L5" s="396" t="s">
        <v>64</v>
      </c>
      <c r="M5" s="397" t="s">
        <v>22</v>
      </c>
      <c r="N5" s="398"/>
    </row>
    <row r="6" spans="1:14" ht="63" x14ac:dyDescent="0.35">
      <c r="A6" s="432"/>
      <c r="B6" s="400"/>
      <c r="C6" s="102" t="s">
        <v>95</v>
      </c>
      <c r="D6" s="103" t="s">
        <v>85</v>
      </c>
      <c r="E6" s="400"/>
      <c r="F6" s="340" t="s">
        <v>9</v>
      </c>
      <c r="G6" s="100" t="s">
        <v>96</v>
      </c>
      <c r="H6" s="342" t="s">
        <v>10</v>
      </c>
      <c r="I6" s="106" t="s">
        <v>97</v>
      </c>
      <c r="J6" s="433"/>
      <c r="K6" s="400"/>
      <c r="L6" s="396"/>
      <c r="M6" s="339" t="s">
        <v>23</v>
      </c>
      <c r="N6" s="50" t="s">
        <v>24</v>
      </c>
    </row>
    <row r="7" spans="1:14" ht="21" customHeight="1" x14ac:dyDescent="0.35">
      <c r="A7" s="438">
        <v>1</v>
      </c>
      <c r="B7" s="107" t="s">
        <v>227</v>
      </c>
      <c r="C7" s="458">
        <v>467200</v>
      </c>
      <c r="D7" s="407">
        <v>310697</v>
      </c>
      <c r="E7" s="410" t="s">
        <v>99</v>
      </c>
      <c r="F7" s="433" t="s">
        <v>186</v>
      </c>
      <c r="G7" s="393">
        <v>305969</v>
      </c>
      <c r="H7" s="390" t="s">
        <v>186</v>
      </c>
      <c r="I7" s="393">
        <v>305969</v>
      </c>
      <c r="J7" s="345"/>
      <c r="K7" s="345"/>
      <c r="L7" s="243"/>
      <c r="M7" s="246"/>
      <c r="N7" s="385"/>
    </row>
    <row r="8" spans="1:14" ht="21" customHeight="1" x14ac:dyDescent="0.35">
      <c r="A8" s="435"/>
      <c r="B8" s="94" t="s">
        <v>175</v>
      </c>
      <c r="C8" s="459"/>
      <c r="D8" s="408"/>
      <c r="E8" s="411"/>
      <c r="F8" s="475"/>
      <c r="G8" s="394"/>
      <c r="H8" s="391"/>
      <c r="I8" s="394"/>
      <c r="J8" s="343" t="s">
        <v>139</v>
      </c>
      <c r="K8" s="230" t="s">
        <v>352</v>
      </c>
      <c r="L8" s="383" t="s">
        <v>213</v>
      </c>
      <c r="M8" s="449" t="s">
        <v>168</v>
      </c>
      <c r="N8" s="386"/>
    </row>
    <row r="9" spans="1:14" ht="21.75" customHeight="1" x14ac:dyDescent="0.35">
      <c r="A9" s="435"/>
      <c r="B9" s="94" t="s">
        <v>353</v>
      </c>
      <c r="C9" s="459"/>
      <c r="D9" s="408"/>
      <c r="E9" s="411"/>
      <c r="F9" s="475"/>
      <c r="G9" s="394"/>
      <c r="H9" s="391"/>
      <c r="I9" s="394"/>
      <c r="J9" s="343" t="s">
        <v>105</v>
      </c>
      <c r="K9" s="94" t="s">
        <v>354</v>
      </c>
      <c r="L9" s="383"/>
      <c r="M9" s="449"/>
      <c r="N9" s="386"/>
    </row>
    <row r="10" spans="1:14" ht="21" customHeight="1" x14ac:dyDescent="0.35">
      <c r="A10" s="435"/>
      <c r="B10" s="94"/>
      <c r="C10" s="459"/>
      <c r="D10" s="408"/>
      <c r="E10" s="411"/>
      <c r="F10" s="485"/>
      <c r="G10" s="395"/>
      <c r="H10" s="392"/>
      <c r="I10" s="395"/>
      <c r="J10" s="343"/>
      <c r="K10" s="94"/>
      <c r="L10" s="277"/>
      <c r="M10" s="279"/>
      <c r="N10" s="162"/>
    </row>
    <row r="11" spans="1:14" ht="21" customHeight="1" x14ac:dyDescent="0.35">
      <c r="A11" s="438">
        <v>2</v>
      </c>
      <c r="B11" s="107" t="s">
        <v>227</v>
      </c>
      <c r="C11" s="450">
        <v>300000</v>
      </c>
      <c r="D11" s="407">
        <v>279035</v>
      </c>
      <c r="E11" s="410" t="s">
        <v>99</v>
      </c>
      <c r="F11" s="433" t="s">
        <v>186</v>
      </c>
      <c r="G11" s="393">
        <v>274774</v>
      </c>
      <c r="H11" s="390" t="s">
        <v>186</v>
      </c>
      <c r="I11" s="393">
        <v>274774</v>
      </c>
      <c r="J11" s="345"/>
      <c r="K11" s="345"/>
      <c r="L11" s="241"/>
      <c r="M11" s="242"/>
      <c r="N11" s="239"/>
    </row>
    <row r="12" spans="1:14" ht="21.75" customHeight="1" x14ac:dyDescent="0.35">
      <c r="A12" s="435"/>
      <c r="B12" s="94" t="s">
        <v>175</v>
      </c>
      <c r="C12" s="451"/>
      <c r="D12" s="408"/>
      <c r="E12" s="411"/>
      <c r="F12" s="475"/>
      <c r="G12" s="394"/>
      <c r="H12" s="391"/>
      <c r="I12" s="394"/>
      <c r="J12" s="343" t="s">
        <v>139</v>
      </c>
      <c r="K12" s="230" t="s">
        <v>355</v>
      </c>
      <c r="L12" s="437" t="s">
        <v>213</v>
      </c>
      <c r="M12" s="449" t="s">
        <v>168</v>
      </c>
      <c r="N12" s="238"/>
    </row>
    <row r="13" spans="1:14" ht="21" customHeight="1" x14ac:dyDescent="0.35">
      <c r="A13" s="435"/>
      <c r="B13" s="94" t="s">
        <v>356</v>
      </c>
      <c r="C13" s="451"/>
      <c r="D13" s="408"/>
      <c r="E13" s="411"/>
      <c r="F13" s="475"/>
      <c r="G13" s="394"/>
      <c r="H13" s="391"/>
      <c r="I13" s="394"/>
      <c r="J13" s="343" t="s">
        <v>105</v>
      </c>
      <c r="K13" s="94" t="s">
        <v>354</v>
      </c>
      <c r="L13" s="437"/>
      <c r="M13" s="380"/>
      <c r="N13" s="239"/>
    </row>
    <row r="14" spans="1:14" ht="21" customHeight="1" x14ac:dyDescent="0.35">
      <c r="A14" s="439"/>
      <c r="B14" s="275"/>
      <c r="C14" s="452"/>
      <c r="D14" s="409"/>
      <c r="E14" s="412"/>
      <c r="F14" s="485"/>
      <c r="G14" s="395"/>
      <c r="H14" s="392"/>
      <c r="I14" s="395"/>
      <c r="J14" s="276"/>
      <c r="K14" s="276"/>
      <c r="L14" s="240"/>
      <c r="M14" s="240"/>
      <c r="N14" s="240"/>
    </row>
    <row r="15" spans="1:14" ht="21" customHeight="1" x14ac:dyDescent="0.35">
      <c r="A15" s="401">
        <v>3</v>
      </c>
      <c r="B15" s="107" t="s">
        <v>227</v>
      </c>
      <c r="C15" s="450">
        <v>240000</v>
      </c>
      <c r="D15" s="407">
        <v>221347</v>
      </c>
      <c r="E15" s="428" t="s">
        <v>99</v>
      </c>
      <c r="F15" s="433" t="s">
        <v>194</v>
      </c>
      <c r="G15" s="393">
        <v>218006</v>
      </c>
      <c r="H15" s="433" t="s">
        <v>194</v>
      </c>
      <c r="I15" s="393">
        <v>218006</v>
      </c>
      <c r="J15" s="235"/>
      <c r="K15" s="235"/>
      <c r="L15" s="241"/>
      <c r="M15" s="242"/>
      <c r="N15" s="239"/>
    </row>
    <row r="16" spans="1:14" ht="21" customHeight="1" x14ac:dyDescent="0.35">
      <c r="A16" s="402"/>
      <c r="B16" s="94" t="s">
        <v>175</v>
      </c>
      <c r="C16" s="451"/>
      <c r="D16" s="408"/>
      <c r="E16" s="429"/>
      <c r="F16" s="475"/>
      <c r="G16" s="394"/>
      <c r="H16" s="475"/>
      <c r="I16" s="394"/>
      <c r="J16" s="343" t="s">
        <v>139</v>
      </c>
      <c r="K16" s="230" t="s">
        <v>357</v>
      </c>
      <c r="L16" s="437" t="s">
        <v>213</v>
      </c>
      <c r="M16" s="449" t="s">
        <v>168</v>
      </c>
      <c r="N16" s="449"/>
    </row>
    <row r="17" spans="1:14" ht="21" customHeight="1" x14ac:dyDescent="0.35">
      <c r="A17" s="402"/>
      <c r="B17" s="94" t="s">
        <v>358</v>
      </c>
      <c r="C17" s="451"/>
      <c r="D17" s="408"/>
      <c r="E17" s="429"/>
      <c r="F17" s="475"/>
      <c r="G17" s="394"/>
      <c r="H17" s="475"/>
      <c r="I17" s="394"/>
      <c r="J17" s="343" t="s">
        <v>105</v>
      </c>
      <c r="K17" s="94" t="s">
        <v>354</v>
      </c>
      <c r="L17" s="437"/>
      <c r="M17" s="380"/>
      <c r="N17" s="449"/>
    </row>
    <row r="18" spans="1:14" ht="21" customHeight="1" x14ac:dyDescent="0.35">
      <c r="A18" s="403"/>
      <c r="B18" s="275"/>
      <c r="C18" s="452"/>
      <c r="D18" s="409"/>
      <c r="E18" s="430"/>
      <c r="F18" s="485"/>
      <c r="G18" s="395"/>
      <c r="H18" s="485"/>
      <c r="I18" s="395"/>
      <c r="J18" s="276"/>
      <c r="K18" s="276"/>
      <c r="L18" s="240"/>
      <c r="M18" s="240"/>
      <c r="N18" s="240"/>
    </row>
    <row r="19" spans="1:14" ht="21" customHeight="1" x14ac:dyDescent="0.35">
      <c r="A19" s="401">
        <v>4</v>
      </c>
      <c r="B19" s="107" t="s">
        <v>227</v>
      </c>
      <c r="C19" s="450">
        <v>467200</v>
      </c>
      <c r="D19" s="407">
        <v>452682</v>
      </c>
      <c r="E19" s="428" t="s">
        <v>99</v>
      </c>
      <c r="F19" s="433" t="s">
        <v>162</v>
      </c>
      <c r="G19" s="393">
        <v>445764</v>
      </c>
      <c r="H19" s="433" t="s">
        <v>162</v>
      </c>
      <c r="I19" s="393">
        <v>445764</v>
      </c>
      <c r="J19" s="232"/>
      <c r="K19" s="232"/>
      <c r="L19" s="338"/>
      <c r="M19" s="300"/>
      <c r="N19" s="239"/>
    </row>
    <row r="20" spans="1:14" ht="21" customHeight="1" x14ac:dyDescent="0.35">
      <c r="A20" s="402"/>
      <c r="B20" s="94" t="s">
        <v>175</v>
      </c>
      <c r="C20" s="451"/>
      <c r="D20" s="408"/>
      <c r="E20" s="429"/>
      <c r="F20" s="475"/>
      <c r="G20" s="394"/>
      <c r="H20" s="475"/>
      <c r="I20" s="394"/>
      <c r="J20" s="343" t="s">
        <v>139</v>
      </c>
      <c r="K20" s="230" t="s">
        <v>359</v>
      </c>
      <c r="L20" s="383" t="s">
        <v>213</v>
      </c>
      <c r="M20" s="449" t="s">
        <v>168</v>
      </c>
      <c r="N20" s="239"/>
    </row>
    <row r="21" spans="1:14" ht="21" customHeight="1" x14ac:dyDescent="0.35">
      <c r="A21" s="402"/>
      <c r="B21" s="94" t="s">
        <v>360</v>
      </c>
      <c r="C21" s="451"/>
      <c r="D21" s="408"/>
      <c r="E21" s="429"/>
      <c r="F21" s="475"/>
      <c r="G21" s="394"/>
      <c r="H21" s="475"/>
      <c r="I21" s="394"/>
      <c r="J21" s="343" t="s">
        <v>105</v>
      </c>
      <c r="K21" s="94" t="s">
        <v>361</v>
      </c>
      <c r="L21" s="383"/>
      <c r="M21" s="449"/>
      <c r="N21" s="239"/>
    </row>
    <row r="22" spans="1:14" ht="21" customHeight="1" x14ac:dyDescent="0.35">
      <c r="A22" s="403"/>
      <c r="B22" s="275"/>
      <c r="C22" s="452"/>
      <c r="D22" s="409"/>
      <c r="E22" s="430"/>
      <c r="F22" s="485"/>
      <c r="G22" s="395"/>
      <c r="H22" s="485"/>
      <c r="I22" s="395"/>
      <c r="J22" s="276"/>
      <c r="K22" s="276"/>
      <c r="L22" s="338"/>
      <c r="M22" s="300"/>
      <c r="N22" s="162"/>
    </row>
    <row r="23" spans="1:14" ht="21" customHeight="1" x14ac:dyDescent="0.35">
      <c r="A23" s="129"/>
      <c r="B23" s="388" t="s">
        <v>253</v>
      </c>
      <c r="C23" s="388"/>
      <c r="D23" s="388"/>
      <c r="E23" s="388"/>
      <c r="F23" s="388"/>
      <c r="G23" s="388"/>
      <c r="H23" s="431"/>
      <c r="I23" s="130">
        <f>SUM(I7:I22)</f>
        <v>1244513</v>
      </c>
      <c r="J23" s="131"/>
      <c r="K23" s="132"/>
      <c r="L23" s="163"/>
      <c r="M23" s="163"/>
      <c r="N23" s="163"/>
    </row>
    <row r="27" spans="1:14" x14ac:dyDescent="0.35">
      <c r="A27" s="421" t="s">
        <v>351</v>
      </c>
      <c r="B27" s="421"/>
      <c r="C27" s="421"/>
      <c r="D27" s="421"/>
      <c r="E27" s="421"/>
      <c r="F27" s="421"/>
      <c r="G27" s="421"/>
      <c r="H27" s="421"/>
      <c r="I27" s="421"/>
      <c r="J27" s="421"/>
      <c r="K27" s="421"/>
    </row>
    <row r="28" spans="1:14" x14ac:dyDescent="0.35">
      <c r="A28" s="421" t="s">
        <v>77</v>
      </c>
      <c r="B28" s="421"/>
      <c r="C28" s="421"/>
      <c r="D28" s="421"/>
      <c r="E28" s="421"/>
      <c r="F28" s="421"/>
      <c r="G28" s="421"/>
      <c r="H28" s="421"/>
      <c r="I28" s="421"/>
      <c r="J28" s="421"/>
      <c r="K28" s="421"/>
      <c r="N28" s="341" t="s">
        <v>87</v>
      </c>
    </row>
    <row r="29" spans="1:14" x14ac:dyDescent="0.35">
      <c r="A29" s="421" t="s">
        <v>350</v>
      </c>
      <c r="B29" s="421"/>
      <c r="C29" s="421"/>
      <c r="D29" s="421"/>
      <c r="E29" s="421"/>
      <c r="F29" s="421"/>
      <c r="G29" s="421"/>
      <c r="H29" s="421"/>
      <c r="I29" s="421"/>
      <c r="J29" s="421"/>
      <c r="K29" s="421"/>
    </row>
    <row r="30" spans="1:14" x14ac:dyDescent="0.35">
      <c r="A30" s="99"/>
      <c r="B30" s="341"/>
      <c r="C30" s="341"/>
      <c r="D30" s="341"/>
      <c r="E30" s="341"/>
      <c r="F30" s="341"/>
      <c r="G30" s="341"/>
      <c r="H30" s="341"/>
      <c r="I30" s="341"/>
      <c r="J30" s="341"/>
    </row>
    <row r="31" spans="1:14" ht="42" x14ac:dyDescent="0.35">
      <c r="A31" s="422" t="s">
        <v>1</v>
      </c>
      <c r="B31" s="400" t="s">
        <v>89</v>
      </c>
      <c r="C31" s="100" t="s">
        <v>90</v>
      </c>
      <c r="D31" s="101" t="s">
        <v>91</v>
      </c>
      <c r="E31" s="400" t="s">
        <v>4</v>
      </c>
      <c r="F31" s="400" t="s">
        <v>5</v>
      </c>
      <c r="G31" s="400"/>
      <c r="H31" s="423" t="s">
        <v>92</v>
      </c>
      <c r="I31" s="423"/>
      <c r="J31" s="399" t="s">
        <v>93</v>
      </c>
      <c r="K31" s="399" t="s">
        <v>94</v>
      </c>
      <c r="L31" s="396" t="s">
        <v>64</v>
      </c>
      <c r="M31" s="397" t="s">
        <v>22</v>
      </c>
      <c r="N31" s="398"/>
    </row>
    <row r="32" spans="1:14" ht="63" x14ac:dyDescent="0.35">
      <c r="A32" s="432"/>
      <c r="B32" s="400"/>
      <c r="C32" s="102" t="s">
        <v>95</v>
      </c>
      <c r="D32" s="103" t="s">
        <v>85</v>
      </c>
      <c r="E32" s="400"/>
      <c r="F32" s="340" t="s">
        <v>9</v>
      </c>
      <c r="G32" s="100" t="s">
        <v>96</v>
      </c>
      <c r="H32" s="342" t="s">
        <v>10</v>
      </c>
      <c r="I32" s="106" t="s">
        <v>97</v>
      </c>
      <c r="J32" s="433"/>
      <c r="K32" s="400"/>
      <c r="L32" s="396"/>
      <c r="M32" s="339" t="s">
        <v>23</v>
      </c>
      <c r="N32" s="50" t="s">
        <v>24</v>
      </c>
    </row>
    <row r="33" spans="1:14" x14ac:dyDescent="0.35">
      <c r="A33" s="438">
        <v>1</v>
      </c>
      <c r="B33" s="94" t="s">
        <v>227</v>
      </c>
      <c r="C33" s="458">
        <v>4672000</v>
      </c>
      <c r="D33" s="458">
        <v>4739439</v>
      </c>
      <c r="E33" s="410" t="s">
        <v>19</v>
      </c>
      <c r="F33" s="433" t="s">
        <v>164</v>
      </c>
      <c r="G33" s="393">
        <v>4735000</v>
      </c>
      <c r="H33" s="433" t="s">
        <v>164</v>
      </c>
      <c r="I33" s="453">
        <v>4734043</v>
      </c>
      <c r="J33" s="345"/>
      <c r="K33" s="357"/>
      <c r="L33" s="241"/>
      <c r="M33" s="242"/>
      <c r="N33" s="526"/>
    </row>
    <row r="34" spans="1:14" x14ac:dyDescent="0.35">
      <c r="A34" s="435"/>
      <c r="B34" s="94" t="s">
        <v>175</v>
      </c>
      <c r="C34" s="459"/>
      <c r="D34" s="459"/>
      <c r="E34" s="411"/>
      <c r="F34" s="475"/>
      <c r="G34" s="394"/>
      <c r="H34" s="475"/>
      <c r="I34" s="417"/>
      <c r="J34" s="343" t="s">
        <v>139</v>
      </c>
      <c r="K34" s="230" t="s">
        <v>362</v>
      </c>
      <c r="L34" s="437" t="s">
        <v>213</v>
      </c>
      <c r="M34" s="449" t="s">
        <v>168</v>
      </c>
      <c r="N34" s="527"/>
    </row>
    <row r="35" spans="1:14" x14ac:dyDescent="0.35">
      <c r="A35" s="435"/>
      <c r="B35" s="94" t="s">
        <v>363</v>
      </c>
      <c r="C35" s="459"/>
      <c r="D35" s="459"/>
      <c r="E35" s="411"/>
      <c r="F35" s="475"/>
      <c r="G35" s="394"/>
      <c r="H35" s="475"/>
      <c r="I35" s="417"/>
      <c r="J35" s="343" t="s">
        <v>105</v>
      </c>
      <c r="K35" s="94" t="s">
        <v>364</v>
      </c>
      <c r="L35" s="437"/>
      <c r="M35" s="380"/>
      <c r="N35" s="527"/>
    </row>
    <row r="36" spans="1:14" x14ac:dyDescent="0.35">
      <c r="A36" s="439"/>
      <c r="B36" s="347"/>
      <c r="C36" s="459"/>
      <c r="D36" s="459"/>
      <c r="E36" s="411"/>
      <c r="F36" s="485"/>
      <c r="G36" s="395"/>
      <c r="H36" s="485"/>
      <c r="I36" s="417"/>
      <c r="J36" s="347"/>
      <c r="K36" s="358"/>
      <c r="L36" s="240"/>
      <c r="M36" s="240"/>
      <c r="N36" s="528"/>
    </row>
    <row r="37" spans="1:14" x14ac:dyDescent="0.35">
      <c r="A37" s="438">
        <v>2</v>
      </c>
      <c r="B37" s="94" t="s">
        <v>227</v>
      </c>
      <c r="C37" s="458">
        <v>4672000</v>
      </c>
      <c r="D37" s="458">
        <v>4915556</v>
      </c>
      <c r="E37" s="410" t="s">
        <v>19</v>
      </c>
      <c r="F37" s="433" t="s">
        <v>232</v>
      </c>
      <c r="G37" s="393">
        <v>4745555</v>
      </c>
      <c r="H37" s="433" t="s">
        <v>232</v>
      </c>
      <c r="I37" s="453">
        <v>4744884</v>
      </c>
      <c r="J37" s="346"/>
      <c r="K37" s="359"/>
      <c r="L37" s="241"/>
      <c r="M37" s="242"/>
      <c r="N37" s="526"/>
    </row>
    <row r="38" spans="1:14" x14ac:dyDescent="0.35">
      <c r="A38" s="435"/>
      <c r="B38" s="94" t="s">
        <v>175</v>
      </c>
      <c r="C38" s="459"/>
      <c r="D38" s="459"/>
      <c r="E38" s="411"/>
      <c r="F38" s="475"/>
      <c r="G38" s="394"/>
      <c r="H38" s="475"/>
      <c r="I38" s="417"/>
      <c r="J38" s="343" t="s">
        <v>139</v>
      </c>
      <c r="K38" s="230" t="s">
        <v>365</v>
      </c>
      <c r="L38" s="437" t="s">
        <v>213</v>
      </c>
      <c r="M38" s="449" t="s">
        <v>168</v>
      </c>
      <c r="N38" s="527"/>
    </row>
    <row r="39" spans="1:14" x14ac:dyDescent="0.35">
      <c r="A39" s="435"/>
      <c r="B39" s="94" t="s">
        <v>366</v>
      </c>
      <c r="C39" s="459"/>
      <c r="D39" s="459"/>
      <c r="E39" s="411"/>
      <c r="F39" s="475"/>
      <c r="G39" s="394"/>
      <c r="H39" s="475"/>
      <c r="I39" s="417"/>
      <c r="J39" s="343" t="s">
        <v>105</v>
      </c>
      <c r="K39" s="94" t="s">
        <v>367</v>
      </c>
      <c r="L39" s="437"/>
      <c r="M39" s="380"/>
      <c r="N39" s="527"/>
    </row>
    <row r="40" spans="1:14" x14ac:dyDescent="0.35">
      <c r="A40" s="439"/>
      <c r="B40" s="347"/>
      <c r="C40" s="459"/>
      <c r="D40" s="459"/>
      <c r="E40" s="411"/>
      <c r="F40" s="485"/>
      <c r="G40" s="395"/>
      <c r="H40" s="485"/>
      <c r="I40" s="417"/>
      <c r="J40" s="347"/>
      <c r="K40" s="358"/>
      <c r="L40" s="240"/>
      <c r="M40" s="240"/>
      <c r="N40" s="528"/>
    </row>
    <row r="41" spans="1:14" x14ac:dyDescent="0.35">
      <c r="A41" s="401">
        <v>3</v>
      </c>
      <c r="B41" s="94" t="s">
        <v>227</v>
      </c>
      <c r="C41" s="404">
        <v>18690000</v>
      </c>
      <c r="D41" s="458">
        <v>18710172</v>
      </c>
      <c r="E41" s="410" t="s">
        <v>19</v>
      </c>
      <c r="F41" s="433" t="s">
        <v>194</v>
      </c>
      <c r="G41" s="393">
        <v>18335000</v>
      </c>
      <c r="H41" s="433" t="s">
        <v>194</v>
      </c>
      <c r="I41" s="416">
        <v>18320153</v>
      </c>
      <c r="J41" s="346"/>
      <c r="K41" s="346"/>
      <c r="L41" s="241"/>
      <c r="M41" s="242"/>
      <c r="N41" s="242"/>
    </row>
    <row r="42" spans="1:14" ht="21" customHeight="1" x14ac:dyDescent="0.35">
      <c r="A42" s="402"/>
      <c r="B42" s="94" t="s">
        <v>175</v>
      </c>
      <c r="C42" s="405"/>
      <c r="D42" s="459"/>
      <c r="E42" s="411"/>
      <c r="F42" s="475"/>
      <c r="G42" s="394"/>
      <c r="H42" s="475"/>
      <c r="I42" s="466"/>
      <c r="J42" s="343" t="s">
        <v>139</v>
      </c>
      <c r="K42" s="230" t="s">
        <v>368</v>
      </c>
      <c r="L42" s="437" t="s">
        <v>213</v>
      </c>
      <c r="M42" s="449" t="s">
        <v>168</v>
      </c>
      <c r="N42" s="239"/>
    </row>
    <row r="43" spans="1:14" x14ac:dyDescent="0.35">
      <c r="A43" s="402"/>
      <c r="B43" s="94" t="s">
        <v>369</v>
      </c>
      <c r="C43" s="405"/>
      <c r="D43" s="459"/>
      <c r="E43" s="411"/>
      <c r="F43" s="475"/>
      <c r="G43" s="394"/>
      <c r="H43" s="475"/>
      <c r="I43" s="466"/>
      <c r="J43" s="343" t="s">
        <v>105</v>
      </c>
      <c r="K43" s="94" t="s">
        <v>370</v>
      </c>
      <c r="L43" s="437"/>
      <c r="M43" s="380"/>
      <c r="N43" s="239"/>
    </row>
    <row r="44" spans="1:14" x14ac:dyDescent="0.35">
      <c r="A44" s="403"/>
      <c r="B44" s="115"/>
      <c r="C44" s="522"/>
      <c r="D44" s="406"/>
      <c r="E44" s="412"/>
      <c r="F44" s="485"/>
      <c r="G44" s="395"/>
      <c r="H44" s="485"/>
      <c r="I44" s="467"/>
      <c r="J44" s="344"/>
      <c r="K44" s="115"/>
      <c r="L44" s="240"/>
      <c r="M44" s="240"/>
      <c r="N44" s="240"/>
    </row>
    <row r="45" spans="1:14" x14ac:dyDescent="0.35">
      <c r="A45" s="129"/>
      <c r="B45" s="388" t="s">
        <v>269</v>
      </c>
      <c r="C45" s="388"/>
      <c r="D45" s="388"/>
      <c r="E45" s="388"/>
      <c r="F45" s="388"/>
      <c r="G45" s="388"/>
      <c r="H45" s="431"/>
      <c r="I45" s="296">
        <f>SUM(I33:I44)</f>
        <v>27799080</v>
      </c>
      <c r="J45" s="297"/>
      <c r="K45" s="298"/>
      <c r="L45" s="299"/>
      <c r="M45" s="299"/>
      <c r="N45" s="299"/>
    </row>
  </sheetData>
  <mergeCells count="100">
    <mergeCell ref="A1:K1"/>
    <mergeCell ref="A2:K2"/>
    <mergeCell ref="A3:K3"/>
    <mergeCell ref="A5:A6"/>
    <mergeCell ref="B5:B6"/>
    <mergeCell ref="E5:E6"/>
    <mergeCell ref="F5:G5"/>
    <mergeCell ref="H5:I5"/>
    <mergeCell ref="J5:J6"/>
    <mergeCell ref="K5:K6"/>
    <mergeCell ref="L5:L6"/>
    <mergeCell ref="M5:N5"/>
    <mergeCell ref="A7:A10"/>
    <mergeCell ref="C7:C10"/>
    <mergeCell ref="D7:D10"/>
    <mergeCell ref="E7:E10"/>
    <mergeCell ref="F7:F10"/>
    <mergeCell ref="G7:G10"/>
    <mergeCell ref="H7:H10"/>
    <mergeCell ref="I7:I10"/>
    <mergeCell ref="N7:N9"/>
    <mergeCell ref="L8:L9"/>
    <mergeCell ref="M8:M9"/>
    <mergeCell ref="I11:I14"/>
    <mergeCell ref="A15:A18"/>
    <mergeCell ref="C15:C18"/>
    <mergeCell ref="D15:D18"/>
    <mergeCell ref="E15:E18"/>
    <mergeCell ref="F15:F18"/>
    <mergeCell ref="G15:G18"/>
    <mergeCell ref="H15:H18"/>
    <mergeCell ref="A11:A14"/>
    <mergeCell ref="C11:C14"/>
    <mergeCell ref="D11:D14"/>
    <mergeCell ref="E11:E14"/>
    <mergeCell ref="H11:H14"/>
    <mergeCell ref="N16:N17"/>
    <mergeCell ref="A19:A22"/>
    <mergeCell ref="C19:C22"/>
    <mergeCell ref="D19:D22"/>
    <mergeCell ref="E19:E22"/>
    <mergeCell ref="F19:F22"/>
    <mergeCell ref="G19:G22"/>
    <mergeCell ref="H19:H22"/>
    <mergeCell ref="I19:I22"/>
    <mergeCell ref="L20:L21"/>
    <mergeCell ref="M20:M21"/>
    <mergeCell ref="I15:I18"/>
    <mergeCell ref="M16:M17"/>
    <mergeCell ref="L16:L17"/>
    <mergeCell ref="A29:K29"/>
    <mergeCell ref="A31:A32"/>
    <mergeCell ref="B31:B32"/>
    <mergeCell ref="E31:E32"/>
    <mergeCell ref="F31:G31"/>
    <mergeCell ref="H31:I31"/>
    <mergeCell ref="J31:J32"/>
    <mergeCell ref="A41:A44"/>
    <mergeCell ref="C41:C44"/>
    <mergeCell ref="D41:D44"/>
    <mergeCell ref="E41:E44"/>
    <mergeCell ref="F41:F44"/>
    <mergeCell ref="I41:I44"/>
    <mergeCell ref="L42:L43"/>
    <mergeCell ref="M42:M43"/>
    <mergeCell ref="B45:H45"/>
    <mergeCell ref="G11:G14"/>
    <mergeCell ref="F11:F14"/>
    <mergeCell ref="H33:H36"/>
    <mergeCell ref="I33:I36"/>
    <mergeCell ref="H37:H40"/>
    <mergeCell ref="I37:I40"/>
    <mergeCell ref="K31:K32"/>
    <mergeCell ref="L31:L32"/>
    <mergeCell ref="M31:N31"/>
    <mergeCell ref="G41:G44"/>
    <mergeCell ref="H41:H44"/>
    <mergeCell ref="B23:H23"/>
    <mergeCell ref="L12:L13"/>
    <mergeCell ref="M12:M13"/>
    <mergeCell ref="A37:A40"/>
    <mergeCell ref="C37:C40"/>
    <mergeCell ref="D37:D40"/>
    <mergeCell ref="E37:E40"/>
    <mergeCell ref="F37:F40"/>
    <mergeCell ref="G37:G40"/>
    <mergeCell ref="A33:A36"/>
    <mergeCell ref="C33:C36"/>
    <mergeCell ref="D33:D36"/>
    <mergeCell ref="E33:E36"/>
    <mergeCell ref="F33:F36"/>
    <mergeCell ref="G33:G36"/>
    <mergeCell ref="A27:K27"/>
    <mergeCell ref="A28:K28"/>
    <mergeCell ref="N37:N40"/>
    <mergeCell ref="N33:N36"/>
    <mergeCell ref="L34:L35"/>
    <mergeCell ref="M34:M35"/>
    <mergeCell ref="L38:L39"/>
    <mergeCell ref="M38:M39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538" t="s">
        <v>18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</row>
    <row r="2" spans="1:12" x14ac:dyDescent="0.35">
      <c r="A2" s="538" t="s">
        <v>0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</row>
    <row r="3" spans="1:12" x14ac:dyDescent="0.35">
      <c r="A3" s="538" t="s">
        <v>17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</row>
    <row r="4" spans="1:12" ht="28.5" customHeight="1" x14ac:dyDescent="0.35">
      <c r="A4" s="539"/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</row>
    <row r="5" spans="1:12" ht="37.9" customHeight="1" x14ac:dyDescent="0.35">
      <c r="A5" s="540" t="s">
        <v>1</v>
      </c>
      <c r="B5" s="540" t="s">
        <v>2</v>
      </c>
      <c r="C5" s="541" t="s">
        <v>12</v>
      </c>
      <c r="D5" s="541" t="s">
        <v>3</v>
      </c>
      <c r="E5" s="543" t="s">
        <v>4</v>
      </c>
      <c r="F5" s="544" t="s">
        <v>5</v>
      </c>
      <c r="G5" s="545"/>
      <c r="H5" s="532" t="s">
        <v>6</v>
      </c>
      <c r="I5" s="533"/>
      <c r="J5" s="534" t="s">
        <v>7</v>
      </c>
      <c r="K5" s="534" t="s">
        <v>8</v>
      </c>
      <c r="L5" s="534"/>
    </row>
    <row r="6" spans="1:12" ht="69" customHeight="1" x14ac:dyDescent="0.35">
      <c r="A6" s="540"/>
      <c r="B6" s="540"/>
      <c r="C6" s="542"/>
      <c r="D6" s="542"/>
      <c r="E6" s="543"/>
      <c r="F6" s="3" t="s">
        <v>9</v>
      </c>
      <c r="G6" s="4" t="s">
        <v>15</v>
      </c>
      <c r="H6" s="4" t="s">
        <v>10</v>
      </c>
      <c r="I6" s="4" t="s">
        <v>11</v>
      </c>
      <c r="J6" s="534"/>
      <c r="K6" s="534"/>
      <c r="L6" s="534"/>
    </row>
    <row r="7" spans="1:12" ht="72.599999999999994" customHeight="1" x14ac:dyDescent="0.35">
      <c r="A7" s="535" t="s">
        <v>16</v>
      </c>
      <c r="B7" s="536"/>
      <c r="C7" s="536"/>
      <c r="D7" s="536"/>
      <c r="E7" s="536"/>
      <c r="F7" s="536"/>
      <c r="G7" s="536"/>
      <c r="H7" s="536"/>
      <c r="I7" s="536"/>
      <c r="J7" s="536"/>
      <c r="K7" s="536"/>
      <c r="L7" s="537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13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41"/>
  <sheetViews>
    <sheetView topLeftCell="A13" zoomScaleSheetLayoutView="100" workbookViewId="0">
      <selection activeCell="F28" sqref="F28"/>
    </sheetView>
  </sheetViews>
  <sheetFormatPr defaultColWidth="8.75" defaultRowHeight="18.75" x14ac:dyDescent="0.3"/>
  <cols>
    <col min="1" max="1" width="8.75" style="9"/>
    <col min="2" max="2" width="39.875" style="9" customWidth="1"/>
    <col min="3" max="3" width="18.5" style="13" bestFit="1" customWidth="1"/>
    <col min="4" max="4" width="17.5" style="13" customWidth="1"/>
    <col min="5" max="5" width="19.625" style="13" customWidth="1"/>
    <col min="6" max="6" width="13.25" style="13" customWidth="1"/>
    <col min="7" max="7" width="15" style="13" customWidth="1"/>
    <col min="8" max="8" width="13.5" style="13" customWidth="1"/>
    <col min="9" max="9" width="14.625" style="13" customWidth="1"/>
    <col min="10" max="10" width="13.5" style="13" hidden="1" customWidth="1"/>
    <col min="11" max="11" width="14.625" style="13" hidden="1" customWidth="1"/>
    <col min="12" max="12" width="13.5" style="13" hidden="1" customWidth="1"/>
    <col min="13" max="28" width="14.625" style="13" hidden="1" customWidth="1"/>
    <col min="29" max="29" width="17.375" style="13" hidden="1" customWidth="1"/>
    <col min="30" max="30" width="15.875" style="13" customWidth="1"/>
    <col min="31" max="31" width="16.875" style="13" customWidth="1"/>
    <col min="32" max="32" width="14.75" style="9" customWidth="1"/>
    <col min="33" max="16384" width="8.75" style="9"/>
  </cols>
  <sheetData>
    <row r="1" spans="1:32" x14ac:dyDescent="0.3">
      <c r="A1" s="366" t="s">
        <v>53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</row>
    <row r="2" spans="1:32" x14ac:dyDescent="0.3">
      <c r="A2" s="366" t="s">
        <v>76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</row>
    <row r="3" spans="1:32" x14ac:dyDescent="0.3">
      <c r="A3" s="367" t="s">
        <v>77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</row>
    <row r="4" spans="1:3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</row>
    <row r="5" spans="1:32" x14ac:dyDescent="0.3">
      <c r="A5" s="42"/>
      <c r="B5" s="42"/>
      <c r="C5" s="42"/>
      <c r="D5" s="42"/>
      <c r="E5" s="42"/>
      <c r="F5" s="361">
        <v>23651</v>
      </c>
      <c r="G5" s="362"/>
      <c r="H5" s="361">
        <v>23682</v>
      </c>
      <c r="I5" s="362"/>
      <c r="J5" s="361">
        <v>23712</v>
      </c>
      <c r="K5" s="362"/>
      <c r="L5" s="361">
        <v>23743</v>
      </c>
      <c r="M5" s="362"/>
      <c r="N5" s="361">
        <v>23774</v>
      </c>
      <c r="O5" s="362"/>
      <c r="P5" s="361">
        <v>23802</v>
      </c>
      <c r="Q5" s="362"/>
      <c r="R5" s="361">
        <v>23833</v>
      </c>
      <c r="S5" s="362"/>
      <c r="T5" s="361">
        <v>23863</v>
      </c>
      <c r="U5" s="362"/>
      <c r="V5" s="361">
        <v>23894</v>
      </c>
      <c r="W5" s="362"/>
      <c r="X5" s="361">
        <v>23924</v>
      </c>
      <c r="Y5" s="362"/>
      <c r="Z5" s="361">
        <v>23955</v>
      </c>
      <c r="AA5" s="362"/>
      <c r="AB5" s="361">
        <v>23986</v>
      </c>
      <c r="AC5" s="362"/>
      <c r="AD5" s="363" t="s">
        <v>55</v>
      </c>
      <c r="AE5" s="364"/>
      <c r="AF5" s="365"/>
    </row>
    <row r="6" spans="1:32" ht="36" customHeight="1" x14ac:dyDescent="0.3">
      <c r="A6" s="372" t="s">
        <v>25</v>
      </c>
      <c r="B6" s="372" t="s">
        <v>26</v>
      </c>
      <c r="C6" s="371" t="s">
        <v>61</v>
      </c>
      <c r="D6" s="373"/>
      <c r="E6" s="374"/>
      <c r="F6" s="374" t="s">
        <v>27</v>
      </c>
      <c r="G6" s="368" t="s">
        <v>28</v>
      </c>
      <c r="H6" s="368" t="s">
        <v>27</v>
      </c>
      <c r="I6" s="368" t="s">
        <v>28</v>
      </c>
      <c r="J6" s="368" t="s">
        <v>27</v>
      </c>
      <c r="K6" s="371" t="s">
        <v>28</v>
      </c>
      <c r="L6" s="369" t="s">
        <v>27</v>
      </c>
      <c r="M6" s="369" t="s">
        <v>28</v>
      </c>
      <c r="N6" s="369" t="s">
        <v>27</v>
      </c>
      <c r="O6" s="369" t="s">
        <v>28</v>
      </c>
      <c r="P6" s="369" t="s">
        <v>27</v>
      </c>
      <c r="Q6" s="369" t="s">
        <v>28</v>
      </c>
      <c r="R6" s="369" t="s">
        <v>27</v>
      </c>
      <c r="S6" s="369" t="s">
        <v>28</v>
      </c>
      <c r="T6" s="369" t="s">
        <v>27</v>
      </c>
      <c r="U6" s="369" t="s">
        <v>28</v>
      </c>
      <c r="V6" s="369" t="s">
        <v>27</v>
      </c>
      <c r="W6" s="369" t="s">
        <v>28</v>
      </c>
      <c r="X6" s="369" t="s">
        <v>27</v>
      </c>
      <c r="Y6" s="369" t="s">
        <v>28</v>
      </c>
      <c r="Z6" s="369" t="s">
        <v>27</v>
      </c>
      <c r="AA6" s="369" t="s">
        <v>28</v>
      </c>
      <c r="AB6" s="369" t="s">
        <v>27</v>
      </c>
      <c r="AC6" s="369" t="s">
        <v>28</v>
      </c>
      <c r="AD6" s="368" t="s">
        <v>52</v>
      </c>
      <c r="AE6" s="368" t="s">
        <v>54</v>
      </c>
      <c r="AF6" s="375" t="s">
        <v>29</v>
      </c>
    </row>
    <row r="7" spans="1:32" s="10" customFormat="1" ht="27.75" customHeight="1" x14ac:dyDescent="0.2">
      <c r="A7" s="372"/>
      <c r="B7" s="372"/>
      <c r="C7" s="43" t="s">
        <v>66</v>
      </c>
      <c r="D7" s="44" t="s">
        <v>27</v>
      </c>
      <c r="E7" s="44" t="s">
        <v>28</v>
      </c>
      <c r="F7" s="374"/>
      <c r="G7" s="368"/>
      <c r="H7" s="368"/>
      <c r="I7" s="368"/>
      <c r="J7" s="368"/>
      <c r="K7" s="371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68"/>
      <c r="AE7" s="368"/>
      <c r="AF7" s="375"/>
    </row>
    <row r="8" spans="1:32" s="10" customFormat="1" ht="21.6" customHeight="1" x14ac:dyDescent="0.2">
      <c r="A8" s="51"/>
      <c r="B8" s="52" t="s">
        <v>58</v>
      </c>
      <c r="C8" s="53"/>
      <c r="D8" s="54"/>
      <c r="E8" s="54"/>
      <c r="F8" s="54"/>
      <c r="G8" s="53"/>
      <c r="H8" s="53"/>
      <c r="I8" s="53"/>
      <c r="J8" s="53"/>
      <c r="K8" s="55"/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3"/>
      <c r="AE8" s="53"/>
      <c r="AF8" s="58"/>
    </row>
    <row r="9" spans="1:32" x14ac:dyDescent="0.3">
      <c r="A9" s="18"/>
      <c r="B9" s="19" t="s">
        <v>30</v>
      </c>
      <c r="C9" s="15"/>
      <c r="D9" s="17"/>
      <c r="E9" s="17"/>
      <c r="F9" s="17"/>
      <c r="G9" s="15"/>
      <c r="H9" s="15"/>
      <c r="I9" s="15"/>
      <c r="J9" s="15"/>
      <c r="K9" s="23"/>
      <c r="L9" s="15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15"/>
      <c r="AE9" s="15"/>
      <c r="AF9" s="20"/>
    </row>
    <row r="10" spans="1:32" ht="21.75" x14ac:dyDescent="0.5">
      <c r="A10" s="18">
        <v>1</v>
      </c>
      <c r="B10" s="20" t="s">
        <v>31</v>
      </c>
      <c r="C10" s="84">
        <v>84838937</v>
      </c>
      <c r="D10" s="17">
        <v>84500000</v>
      </c>
      <c r="E10" s="17"/>
      <c r="F10" s="31"/>
      <c r="G10" s="32"/>
      <c r="H10" s="32"/>
      <c r="I10" s="32"/>
      <c r="J10" s="15"/>
      <c r="K10" s="23"/>
      <c r="L10" s="15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15">
        <f>SUM(F10:AC10)</f>
        <v>0</v>
      </c>
      <c r="AE10" s="15">
        <f>F10+H10</f>
        <v>0</v>
      </c>
      <c r="AF10" s="25" t="e">
        <f>AE10/AD10</f>
        <v>#DIV/0!</v>
      </c>
    </row>
    <row r="11" spans="1:32" ht="21.75" x14ac:dyDescent="0.5">
      <c r="A11" s="18">
        <v>2</v>
      </c>
      <c r="B11" s="21" t="s">
        <v>32</v>
      </c>
      <c r="C11" s="85">
        <v>1800000</v>
      </c>
      <c r="D11" s="17">
        <v>1800000</v>
      </c>
      <c r="E11" s="17"/>
      <c r="F11" s="31"/>
      <c r="G11" s="32"/>
      <c r="H11" s="32"/>
      <c r="I11" s="32"/>
      <c r="J11" s="15"/>
      <c r="K11" s="23"/>
      <c r="L11" s="15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15">
        <f>SUM(F11:AC11)</f>
        <v>0</v>
      </c>
      <c r="AE11" s="15">
        <f t="shared" ref="AE11:AE14" si="0">F11+H11</f>
        <v>0</v>
      </c>
      <c r="AF11" s="25" t="e">
        <f t="shared" ref="AF11:AF31" si="1">AE11/AD11</f>
        <v>#DIV/0!</v>
      </c>
    </row>
    <row r="12" spans="1:32" x14ac:dyDescent="0.3">
      <c r="A12" s="18">
        <v>3</v>
      </c>
      <c r="B12" s="21" t="s">
        <v>33</v>
      </c>
      <c r="C12" s="22">
        <v>1400000</v>
      </c>
      <c r="D12" s="17">
        <v>1000000</v>
      </c>
      <c r="E12" s="17"/>
      <c r="F12" s="31"/>
      <c r="G12" s="32"/>
      <c r="H12" s="32"/>
      <c r="I12" s="32"/>
      <c r="J12" s="15"/>
      <c r="K12" s="23"/>
      <c r="L12" s="15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15">
        <f>SUM(F12:AC12)</f>
        <v>0</v>
      </c>
      <c r="AE12" s="15">
        <f>F12+H12</f>
        <v>0</v>
      </c>
      <c r="AF12" s="25" t="e">
        <f t="shared" si="1"/>
        <v>#DIV/0!</v>
      </c>
    </row>
    <row r="13" spans="1:32" x14ac:dyDescent="0.3">
      <c r="A13" s="18">
        <v>4</v>
      </c>
      <c r="B13" s="21" t="s">
        <v>34</v>
      </c>
      <c r="C13" s="22">
        <v>6000000</v>
      </c>
      <c r="D13" s="17">
        <v>4000000</v>
      </c>
      <c r="E13" s="17"/>
      <c r="F13" s="31"/>
      <c r="G13" s="32"/>
      <c r="H13" s="32"/>
      <c r="I13" s="32"/>
      <c r="J13" s="15"/>
      <c r="K13" s="23"/>
      <c r="L13" s="15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15">
        <f>SUM(F13:AC13)</f>
        <v>0</v>
      </c>
      <c r="AE13" s="15">
        <f>F13+H13</f>
        <v>0</v>
      </c>
      <c r="AF13" s="25" t="e">
        <f t="shared" si="1"/>
        <v>#DIV/0!</v>
      </c>
    </row>
    <row r="14" spans="1:32" x14ac:dyDescent="0.3">
      <c r="A14" s="18">
        <v>5</v>
      </c>
      <c r="B14" s="21" t="s">
        <v>35</v>
      </c>
      <c r="C14" s="22">
        <v>0</v>
      </c>
      <c r="D14" s="17">
        <v>0</v>
      </c>
      <c r="E14" s="17"/>
      <c r="F14" s="31"/>
      <c r="G14" s="32"/>
      <c r="H14" s="32"/>
      <c r="I14" s="32"/>
      <c r="J14" s="15"/>
      <c r="K14" s="23"/>
      <c r="L14" s="15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5">
        <f t="shared" ref="AD14:AD31" si="2">SUM(F14:AC14)</f>
        <v>0</v>
      </c>
      <c r="AE14" s="15">
        <f t="shared" si="0"/>
        <v>0</v>
      </c>
      <c r="AF14" s="25" t="e">
        <f t="shared" si="1"/>
        <v>#DIV/0!</v>
      </c>
    </row>
    <row r="15" spans="1:32" x14ac:dyDescent="0.3">
      <c r="A15" s="18">
        <v>6</v>
      </c>
      <c r="B15" s="20" t="s">
        <v>36</v>
      </c>
      <c r="C15" s="80">
        <v>2300000</v>
      </c>
      <c r="D15" s="73">
        <v>2300000</v>
      </c>
      <c r="E15" s="73"/>
      <c r="F15" s="33"/>
      <c r="G15" s="34"/>
      <c r="H15" s="34"/>
      <c r="I15" s="34"/>
      <c r="J15" s="16"/>
      <c r="K15" s="24"/>
      <c r="L15" s="16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5">
        <f t="shared" si="2"/>
        <v>0</v>
      </c>
      <c r="AE15" s="15">
        <f>F15+H15</f>
        <v>0</v>
      </c>
      <c r="AF15" s="25" t="e">
        <f t="shared" si="1"/>
        <v>#DIV/0!</v>
      </c>
    </row>
    <row r="16" spans="1:32" x14ac:dyDescent="0.3">
      <c r="A16" s="59"/>
      <c r="B16" s="60" t="s">
        <v>37</v>
      </c>
      <c r="C16" s="81"/>
      <c r="D16" s="74"/>
      <c r="E16" s="74"/>
      <c r="F16" s="62"/>
      <c r="G16" s="63"/>
      <c r="H16" s="63"/>
      <c r="I16" s="63"/>
      <c r="J16" s="61"/>
      <c r="K16" s="64"/>
      <c r="L16" s="61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1"/>
      <c r="AE16" s="61">
        <f t="shared" ref="AE16:AE31" si="3">F16+H16</f>
        <v>0</v>
      </c>
      <c r="AF16" s="65" t="e">
        <f t="shared" si="1"/>
        <v>#DIV/0!</v>
      </c>
    </row>
    <row r="17" spans="1:32" x14ac:dyDescent="0.3">
      <c r="A17" s="18">
        <v>1</v>
      </c>
      <c r="B17" s="20" t="s">
        <v>78</v>
      </c>
      <c r="C17" s="22">
        <v>3800</v>
      </c>
      <c r="D17" s="17">
        <v>3800</v>
      </c>
      <c r="E17" s="17"/>
      <c r="F17" s="31">
        <v>3959</v>
      </c>
      <c r="G17" s="32"/>
      <c r="H17" s="32"/>
      <c r="I17" s="32"/>
      <c r="J17" s="15"/>
      <c r="K17" s="23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5">
        <f t="shared" si="2"/>
        <v>3959</v>
      </c>
      <c r="AE17" s="15">
        <f t="shared" si="3"/>
        <v>3959</v>
      </c>
      <c r="AF17" s="25">
        <f t="shared" si="1"/>
        <v>1</v>
      </c>
    </row>
    <row r="18" spans="1:32" x14ac:dyDescent="0.3">
      <c r="A18" s="18">
        <v>2</v>
      </c>
      <c r="B18" s="20" t="s">
        <v>79</v>
      </c>
      <c r="C18" s="22">
        <v>97200</v>
      </c>
      <c r="D18" s="17">
        <v>97200</v>
      </c>
      <c r="E18" s="17"/>
      <c r="F18" s="31">
        <v>61204</v>
      </c>
      <c r="G18" s="32"/>
      <c r="H18" s="32"/>
      <c r="I18" s="32"/>
      <c r="J18" s="15"/>
      <c r="K18" s="23"/>
      <c r="L18" s="1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15">
        <f t="shared" si="2"/>
        <v>61204</v>
      </c>
      <c r="AE18" s="15">
        <f t="shared" si="3"/>
        <v>61204</v>
      </c>
      <c r="AF18" s="25">
        <f t="shared" si="1"/>
        <v>1</v>
      </c>
    </row>
    <row r="19" spans="1:32" x14ac:dyDescent="0.3">
      <c r="A19" s="18">
        <v>3</v>
      </c>
      <c r="B19" s="20" t="s">
        <v>80</v>
      </c>
      <c r="C19" s="22">
        <v>80000</v>
      </c>
      <c r="D19" s="17">
        <v>80000</v>
      </c>
      <c r="E19" s="17"/>
      <c r="F19" s="31">
        <v>72332</v>
      </c>
      <c r="G19" s="32"/>
      <c r="H19" s="32"/>
      <c r="I19" s="32"/>
      <c r="J19" s="15"/>
      <c r="K19" s="23"/>
      <c r="L19" s="1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5">
        <f t="shared" si="2"/>
        <v>72332</v>
      </c>
      <c r="AE19" s="15">
        <f t="shared" si="3"/>
        <v>72332</v>
      </c>
      <c r="AF19" s="25">
        <f t="shared" si="1"/>
        <v>1</v>
      </c>
    </row>
    <row r="20" spans="1:32" x14ac:dyDescent="0.3">
      <c r="A20" s="18">
        <v>4</v>
      </c>
      <c r="B20" s="20" t="s">
        <v>82</v>
      </c>
      <c r="C20" s="22">
        <v>24000</v>
      </c>
      <c r="D20" s="17">
        <v>24000</v>
      </c>
      <c r="E20" s="17"/>
      <c r="F20" s="31">
        <v>21656.799999999999</v>
      </c>
      <c r="G20" s="32"/>
      <c r="H20" s="32"/>
      <c r="I20" s="32"/>
      <c r="J20" s="15"/>
      <c r="K20" s="23"/>
      <c r="L20" s="1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5">
        <f t="shared" si="2"/>
        <v>21656.799999999999</v>
      </c>
      <c r="AE20" s="15">
        <f t="shared" si="3"/>
        <v>21656.799999999999</v>
      </c>
      <c r="AF20" s="25">
        <f t="shared" si="1"/>
        <v>1</v>
      </c>
    </row>
    <row r="21" spans="1:32" x14ac:dyDescent="0.3">
      <c r="A21" s="18">
        <v>5</v>
      </c>
      <c r="B21" s="20" t="s">
        <v>81</v>
      </c>
      <c r="C21" s="22">
        <v>7000</v>
      </c>
      <c r="D21" s="17">
        <v>7000</v>
      </c>
      <c r="E21" s="17"/>
      <c r="F21" s="31">
        <v>6685.36</v>
      </c>
      <c r="G21" s="32"/>
      <c r="H21" s="32"/>
      <c r="I21" s="32"/>
      <c r="J21" s="15"/>
      <c r="K21" s="23"/>
      <c r="L21" s="15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15">
        <f t="shared" si="2"/>
        <v>6685.36</v>
      </c>
      <c r="AE21" s="15">
        <f t="shared" si="3"/>
        <v>6685.36</v>
      </c>
      <c r="AF21" s="25">
        <f t="shared" si="1"/>
        <v>1</v>
      </c>
    </row>
    <row r="22" spans="1:32" x14ac:dyDescent="0.3">
      <c r="A22" s="18">
        <v>6</v>
      </c>
      <c r="B22" s="20" t="s">
        <v>83</v>
      </c>
      <c r="C22" s="22">
        <v>16900</v>
      </c>
      <c r="D22" s="17">
        <v>16900</v>
      </c>
      <c r="E22" s="17"/>
      <c r="F22" s="31">
        <v>9490</v>
      </c>
      <c r="G22" s="32"/>
      <c r="H22" s="32"/>
      <c r="I22" s="32"/>
      <c r="J22" s="15"/>
      <c r="K22" s="23"/>
      <c r="L22" s="15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15">
        <f t="shared" si="2"/>
        <v>9490</v>
      </c>
      <c r="AE22" s="15">
        <f t="shared" si="3"/>
        <v>9490</v>
      </c>
      <c r="AF22" s="25">
        <f t="shared" si="1"/>
        <v>1</v>
      </c>
    </row>
    <row r="23" spans="1:32" x14ac:dyDescent="0.3">
      <c r="A23" s="18"/>
      <c r="B23" s="20"/>
      <c r="C23" s="22"/>
      <c r="D23" s="17"/>
      <c r="E23" s="17"/>
      <c r="F23" s="31"/>
      <c r="G23" s="32"/>
      <c r="H23" s="32"/>
      <c r="I23" s="32"/>
      <c r="J23" s="15"/>
      <c r="K23" s="23"/>
      <c r="L23" s="1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15">
        <f t="shared" si="2"/>
        <v>0</v>
      </c>
      <c r="AE23" s="15">
        <f t="shared" si="3"/>
        <v>0</v>
      </c>
      <c r="AF23" s="25" t="e">
        <f t="shared" si="1"/>
        <v>#DIV/0!</v>
      </c>
    </row>
    <row r="24" spans="1:32" x14ac:dyDescent="0.3">
      <c r="A24" s="59"/>
      <c r="B24" s="60" t="s">
        <v>45</v>
      </c>
      <c r="C24" s="81"/>
      <c r="D24" s="74"/>
      <c r="E24" s="74"/>
      <c r="F24" s="62"/>
      <c r="G24" s="63"/>
      <c r="H24" s="63"/>
      <c r="I24" s="63"/>
      <c r="J24" s="61"/>
      <c r="K24" s="64"/>
      <c r="L24" s="61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1"/>
      <c r="AE24" s="61">
        <f t="shared" si="3"/>
        <v>0</v>
      </c>
      <c r="AF24" s="65" t="e">
        <f t="shared" si="1"/>
        <v>#DIV/0!</v>
      </c>
    </row>
    <row r="25" spans="1:32" x14ac:dyDescent="0.3">
      <c r="A25" s="18">
        <v>1</v>
      </c>
      <c r="B25" s="20" t="s">
        <v>46</v>
      </c>
      <c r="C25" s="22">
        <v>0</v>
      </c>
      <c r="D25" s="17">
        <v>0</v>
      </c>
      <c r="E25" s="17"/>
      <c r="F25" s="31"/>
      <c r="G25" s="32"/>
      <c r="H25" s="32"/>
      <c r="I25" s="32"/>
      <c r="J25" s="15"/>
      <c r="K25" s="23"/>
      <c r="L25" s="15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15">
        <f t="shared" si="2"/>
        <v>0</v>
      </c>
      <c r="AE25" s="15">
        <f t="shared" si="3"/>
        <v>0</v>
      </c>
      <c r="AF25" s="25" t="e">
        <f t="shared" si="1"/>
        <v>#DIV/0!</v>
      </c>
    </row>
    <row r="26" spans="1:32" x14ac:dyDescent="0.3">
      <c r="A26" s="18">
        <v>2</v>
      </c>
      <c r="B26" s="20" t="s">
        <v>47</v>
      </c>
      <c r="C26" s="22">
        <v>361000</v>
      </c>
      <c r="D26" s="17">
        <v>361000</v>
      </c>
      <c r="E26" s="17"/>
      <c r="F26" s="31">
        <v>385698.82</v>
      </c>
      <c r="G26" s="32"/>
      <c r="H26" s="32"/>
      <c r="I26" s="32"/>
      <c r="J26" s="15"/>
      <c r="K26" s="23"/>
      <c r="L26" s="15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15">
        <f t="shared" si="2"/>
        <v>385698.82</v>
      </c>
      <c r="AE26" s="15">
        <f t="shared" si="3"/>
        <v>385698.82</v>
      </c>
      <c r="AF26" s="25">
        <f t="shared" si="1"/>
        <v>1</v>
      </c>
    </row>
    <row r="27" spans="1:32" x14ac:dyDescent="0.3">
      <c r="A27" s="18">
        <v>3</v>
      </c>
      <c r="B27" s="20" t="s">
        <v>48</v>
      </c>
      <c r="C27" s="22">
        <v>6435000</v>
      </c>
      <c r="D27" s="17">
        <v>6435000</v>
      </c>
      <c r="E27" s="17"/>
      <c r="F27" s="31">
        <v>6815986</v>
      </c>
      <c r="G27" s="32"/>
      <c r="H27" s="32"/>
      <c r="I27" s="32"/>
      <c r="J27" s="15"/>
      <c r="K27" s="23"/>
      <c r="L27" s="15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15">
        <f>SUM(F27:AC27)</f>
        <v>6815986</v>
      </c>
      <c r="AE27" s="15">
        <f t="shared" si="3"/>
        <v>6815986</v>
      </c>
      <c r="AF27" s="25">
        <f t="shared" si="1"/>
        <v>1</v>
      </c>
    </row>
    <row r="28" spans="1:32" x14ac:dyDescent="0.3">
      <c r="A28" s="18">
        <v>4</v>
      </c>
      <c r="B28" s="20" t="s">
        <v>49</v>
      </c>
      <c r="C28" s="22">
        <v>2800000</v>
      </c>
      <c r="D28" s="17">
        <v>2800000</v>
      </c>
      <c r="E28" s="17"/>
      <c r="F28" s="31">
        <v>2972634.41</v>
      </c>
      <c r="G28" s="32"/>
      <c r="H28" s="32"/>
      <c r="I28" s="32"/>
      <c r="J28" s="15"/>
      <c r="K28" s="23"/>
      <c r="L28" s="15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15">
        <f>SUM(F28:AC28)</f>
        <v>2972634.41</v>
      </c>
      <c r="AE28" s="15">
        <f>F28+H28</f>
        <v>2972634.41</v>
      </c>
      <c r="AF28" s="25">
        <f t="shared" si="1"/>
        <v>1</v>
      </c>
    </row>
    <row r="29" spans="1:32" x14ac:dyDescent="0.3">
      <c r="A29" s="18">
        <v>5</v>
      </c>
      <c r="B29" s="20" t="s">
        <v>62</v>
      </c>
      <c r="C29" s="22">
        <v>100000</v>
      </c>
      <c r="D29" s="17">
        <v>100000</v>
      </c>
      <c r="E29" s="17"/>
      <c r="F29" s="31"/>
      <c r="G29" s="32"/>
      <c r="H29" s="32"/>
      <c r="I29" s="32"/>
      <c r="J29" s="15"/>
      <c r="K29" s="23"/>
      <c r="L29" s="15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15">
        <f t="shared" si="2"/>
        <v>0</v>
      </c>
      <c r="AE29" s="15">
        <f t="shared" si="3"/>
        <v>0</v>
      </c>
      <c r="AF29" s="25" t="e">
        <f t="shared" si="1"/>
        <v>#DIV/0!</v>
      </c>
    </row>
    <row r="30" spans="1:32" x14ac:dyDescent="0.3">
      <c r="A30" s="18"/>
      <c r="B30" s="20" t="s">
        <v>84</v>
      </c>
      <c r="C30" s="22">
        <v>628000</v>
      </c>
      <c r="D30" s="17">
        <v>16000</v>
      </c>
      <c r="E30" s="17">
        <v>55000</v>
      </c>
      <c r="F30" s="31">
        <v>17120</v>
      </c>
      <c r="G30" s="32">
        <v>58850</v>
      </c>
      <c r="H30" s="32"/>
      <c r="I30" s="32"/>
      <c r="J30" s="15"/>
      <c r="K30" s="23"/>
      <c r="L30" s="15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5">
        <f t="shared" si="2"/>
        <v>75970</v>
      </c>
      <c r="AE30" s="15">
        <f t="shared" si="3"/>
        <v>17120</v>
      </c>
      <c r="AF30" s="25">
        <f t="shared" si="1"/>
        <v>0.22535211267605634</v>
      </c>
    </row>
    <row r="31" spans="1:32" x14ac:dyDescent="0.3">
      <c r="A31" s="66"/>
      <c r="B31" s="67" t="s">
        <v>59</v>
      </c>
      <c r="C31" s="82"/>
      <c r="D31" s="68"/>
      <c r="E31" s="68"/>
      <c r="F31" s="69"/>
      <c r="G31" s="70"/>
      <c r="H31" s="70"/>
      <c r="I31" s="70"/>
      <c r="J31" s="68"/>
      <c r="K31" s="71"/>
      <c r="L31" s="68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68">
        <f t="shared" si="2"/>
        <v>0</v>
      </c>
      <c r="AE31" s="68">
        <f t="shared" si="3"/>
        <v>0</v>
      </c>
      <c r="AF31" s="72" t="e">
        <f t="shared" si="1"/>
        <v>#DIV/0!</v>
      </c>
    </row>
    <row r="32" spans="1:32" x14ac:dyDescent="0.3">
      <c r="A32" s="18"/>
      <c r="B32" s="19"/>
      <c r="C32" s="22"/>
      <c r="D32" s="15"/>
      <c r="E32" s="15"/>
      <c r="F32" s="39"/>
      <c r="G32" s="32"/>
      <c r="H32" s="32"/>
      <c r="I32" s="32"/>
      <c r="J32" s="15"/>
      <c r="K32" s="23"/>
      <c r="L32" s="15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15"/>
      <c r="AE32" s="15"/>
      <c r="AF32" s="25"/>
    </row>
    <row r="33" spans="1:32" s="11" customFormat="1" x14ac:dyDescent="0.3">
      <c r="A33" s="45"/>
      <c r="B33" s="45" t="s">
        <v>50</v>
      </c>
      <c r="C33" s="22">
        <f t="shared" ref="C33:H33" si="4">SUM(C9:C31)</f>
        <v>106891837</v>
      </c>
      <c r="D33" s="22">
        <f t="shared" si="4"/>
        <v>103540900</v>
      </c>
      <c r="E33" s="22">
        <f t="shared" si="4"/>
        <v>55000</v>
      </c>
      <c r="F33" s="22">
        <f t="shared" si="4"/>
        <v>10366766.390000001</v>
      </c>
      <c r="G33" s="22">
        <f t="shared" si="4"/>
        <v>58850</v>
      </c>
      <c r="H33" s="22">
        <f t="shared" si="4"/>
        <v>0</v>
      </c>
      <c r="I33" s="22">
        <f t="shared" ref="I33:AC33" si="5">SUM(I9:I31)</f>
        <v>0</v>
      </c>
      <c r="J33" s="22">
        <f t="shared" si="5"/>
        <v>0</v>
      </c>
      <c r="K33" s="22">
        <f t="shared" si="5"/>
        <v>0</v>
      </c>
      <c r="L33" s="22">
        <f t="shared" si="5"/>
        <v>0</v>
      </c>
      <c r="M33" s="22">
        <f t="shared" si="5"/>
        <v>0</v>
      </c>
      <c r="N33" s="22">
        <f t="shared" si="5"/>
        <v>0</v>
      </c>
      <c r="O33" s="22">
        <f t="shared" si="5"/>
        <v>0</v>
      </c>
      <c r="P33" s="22">
        <f t="shared" si="5"/>
        <v>0</v>
      </c>
      <c r="Q33" s="22">
        <f t="shared" si="5"/>
        <v>0</v>
      </c>
      <c r="R33" s="22">
        <f t="shared" si="5"/>
        <v>0</v>
      </c>
      <c r="S33" s="22">
        <f t="shared" si="5"/>
        <v>0</v>
      </c>
      <c r="T33" s="22">
        <f t="shared" si="5"/>
        <v>0</v>
      </c>
      <c r="U33" s="22">
        <f t="shared" si="5"/>
        <v>0</v>
      </c>
      <c r="V33" s="22">
        <f t="shared" si="5"/>
        <v>0</v>
      </c>
      <c r="W33" s="22">
        <f t="shared" si="5"/>
        <v>0</v>
      </c>
      <c r="X33" s="22">
        <f t="shared" si="5"/>
        <v>0</v>
      </c>
      <c r="Y33" s="22">
        <f t="shared" si="5"/>
        <v>0</v>
      </c>
      <c r="Z33" s="22">
        <f t="shared" si="5"/>
        <v>0</v>
      </c>
      <c r="AA33" s="22">
        <f t="shared" si="5"/>
        <v>0</v>
      </c>
      <c r="AB33" s="22">
        <f t="shared" si="5"/>
        <v>0</v>
      </c>
      <c r="AC33" s="22">
        <f t="shared" si="5"/>
        <v>0</v>
      </c>
      <c r="AD33" s="22">
        <f>SUM(AD9:AD30)</f>
        <v>10425616.390000001</v>
      </c>
      <c r="AE33" s="22">
        <f>SUM(AE9:AE30)</f>
        <v>10366766.390000001</v>
      </c>
      <c r="AF33" s="26">
        <f>AE33/AD33</f>
        <v>0.99435524981943058</v>
      </c>
    </row>
    <row r="34" spans="1:32" s="11" customFormat="1" x14ac:dyDescent="0.3">
      <c r="A34" s="42"/>
      <c r="B34" s="42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8"/>
    </row>
    <row r="35" spans="1:32" x14ac:dyDescent="0.3">
      <c r="A35" s="12"/>
      <c r="B35" s="9" t="s">
        <v>68</v>
      </c>
      <c r="C35" s="9"/>
      <c r="D35" s="77">
        <f>D33</f>
        <v>103540900</v>
      </c>
      <c r="E35" s="14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9"/>
      <c r="AE35" s="9"/>
    </row>
    <row r="36" spans="1:32" ht="19.5" thickBot="1" x14ac:dyDescent="0.35">
      <c r="B36" s="11" t="s">
        <v>219</v>
      </c>
      <c r="C36" s="9"/>
      <c r="D36" s="79">
        <f>SUM(D35*0.3)</f>
        <v>31062270</v>
      </c>
      <c r="E36" s="75"/>
      <c r="AD36" s="11"/>
      <c r="AE36" s="9"/>
    </row>
    <row r="37" spans="1:32" ht="19.5" thickTop="1" x14ac:dyDescent="0.3">
      <c r="C37" s="9"/>
      <c r="D37" s="9"/>
      <c r="E37" s="76"/>
      <c r="AD37" s="9"/>
      <c r="AE37" s="9"/>
      <c r="AF37" s="41"/>
    </row>
    <row r="38" spans="1:32" x14ac:dyDescent="0.3">
      <c r="B38" s="9" t="s">
        <v>67</v>
      </c>
      <c r="C38" s="9"/>
      <c r="D38" s="75">
        <f>SUM(AE33)</f>
        <v>10366766.390000001</v>
      </c>
      <c r="E38" s="41"/>
    </row>
    <row r="39" spans="1:32" x14ac:dyDescent="0.3">
      <c r="B39" s="11" t="s">
        <v>65</v>
      </c>
      <c r="D39" s="78">
        <f>SUM(D38/D35)</f>
        <v>0.10012242881798401</v>
      </c>
    </row>
    <row r="41" spans="1:32" x14ac:dyDescent="0.3">
      <c r="B41" s="9" t="s">
        <v>69</v>
      </c>
      <c r="C41" s="9"/>
      <c r="D41" s="76">
        <f>D38-D36</f>
        <v>-20695503.609999999</v>
      </c>
    </row>
  </sheetData>
  <mergeCells count="46"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A6:A7"/>
    <mergeCell ref="B6:B7"/>
    <mergeCell ref="F6:F7"/>
    <mergeCell ref="G6:G7"/>
    <mergeCell ref="H6:H7"/>
    <mergeCell ref="C6:E6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</mergeCells>
  <printOptions horizontalCentered="1"/>
  <pageMargins left="0.51181102362204722" right="0.19685039370078741" top="0.41" bottom="0.12" header="0.31496062992125984" footer="0.2"/>
  <pageSetup paperSize="9" scale="64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4"/>
  <sheetViews>
    <sheetView topLeftCell="A43" zoomScale="70" zoomScaleNormal="70" workbookViewId="0">
      <selection activeCell="H61" sqref="H61:H63"/>
    </sheetView>
  </sheetViews>
  <sheetFormatPr defaultColWidth="9.125" defaultRowHeight="21" x14ac:dyDescent="0.35"/>
  <cols>
    <col min="1" max="1" width="6.875" style="139" bestFit="1" customWidth="1"/>
    <col min="2" max="2" width="43.5" style="2" customWidth="1"/>
    <col min="3" max="3" width="14.375" style="140" customWidth="1"/>
    <col min="4" max="4" width="13.875" style="140" customWidth="1"/>
    <col min="5" max="5" width="10.25" style="2" customWidth="1"/>
    <col min="6" max="6" width="23.625" style="2" customWidth="1"/>
    <col min="7" max="7" width="14.375" style="140" customWidth="1"/>
    <col min="8" max="8" width="20" style="141" customWidth="1"/>
    <col min="9" max="9" width="18.625" style="142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1" spans="1:14" x14ac:dyDescent="0.35">
      <c r="A1" s="421" t="s">
        <v>86</v>
      </c>
      <c r="B1" s="421"/>
      <c r="C1" s="421"/>
      <c r="D1" s="421"/>
      <c r="E1" s="421"/>
      <c r="F1" s="421"/>
      <c r="G1" s="421"/>
      <c r="H1" s="421"/>
      <c r="I1" s="421"/>
      <c r="J1" s="421"/>
    </row>
    <row r="2" spans="1:14" x14ac:dyDescent="0.35">
      <c r="A2" s="421" t="s">
        <v>77</v>
      </c>
      <c r="B2" s="421"/>
      <c r="C2" s="421"/>
      <c r="D2" s="421"/>
      <c r="E2" s="421"/>
      <c r="F2" s="421"/>
      <c r="G2" s="421"/>
      <c r="H2" s="421"/>
      <c r="I2" s="421"/>
      <c r="J2" s="421"/>
      <c r="M2" s="5"/>
      <c r="N2" s="5" t="s">
        <v>87</v>
      </c>
    </row>
    <row r="3" spans="1:14" x14ac:dyDescent="0.35">
      <c r="A3" s="421" t="s">
        <v>88</v>
      </c>
      <c r="B3" s="421"/>
      <c r="C3" s="421"/>
      <c r="D3" s="421"/>
      <c r="E3" s="421"/>
      <c r="F3" s="421"/>
      <c r="G3" s="421"/>
      <c r="H3" s="421"/>
      <c r="I3" s="421"/>
      <c r="J3" s="421"/>
    </row>
    <row r="4" spans="1:14" ht="15.75" customHeight="1" x14ac:dyDescent="0.35">
      <c r="A4" s="99"/>
      <c r="B4" s="5"/>
      <c r="C4" s="5"/>
      <c r="D4" s="5"/>
      <c r="E4" s="5"/>
      <c r="F4" s="5"/>
      <c r="G4" s="5"/>
      <c r="H4" s="5"/>
      <c r="I4" s="5"/>
      <c r="J4" s="5"/>
    </row>
    <row r="5" spans="1:14" s="1" customFormat="1" ht="44.25" customHeight="1" x14ac:dyDescent="0.35">
      <c r="A5" s="422" t="s">
        <v>1</v>
      </c>
      <c r="B5" s="400" t="s">
        <v>89</v>
      </c>
      <c r="C5" s="100" t="s">
        <v>90</v>
      </c>
      <c r="D5" s="101" t="s">
        <v>91</v>
      </c>
      <c r="E5" s="400" t="s">
        <v>4</v>
      </c>
      <c r="F5" s="400" t="s">
        <v>5</v>
      </c>
      <c r="G5" s="400"/>
      <c r="H5" s="423" t="s">
        <v>92</v>
      </c>
      <c r="I5" s="423"/>
      <c r="J5" s="399" t="s">
        <v>93</v>
      </c>
      <c r="K5" s="399" t="s">
        <v>94</v>
      </c>
      <c r="L5" s="396" t="s">
        <v>64</v>
      </c>
      <c r="M5" s="397" t="s">
        <v>22</v>
      </c>
      <c r="N5" s="398"/>
    </row>
    <row r="6" spans="1:14" s="1" customFormat="1" ht="63" customHeight="1" x14ac:dyDescent="0.35">
      <c r="A6" s="432"/>
      <c r="B6" s="400"/>
      <c r="C6" s="102" t="s">
        <v>95</v>
      </c>
      <c r="D6" s="103" t="s">
        <v>85</v>
      </c>
      <c r="E6" s="400"/>
      <c r="F6" s="104" t="s">
        <v>9</v>
      </c>
      <c r="G6" s="100" t="s">
        <v>96</v>
      </c>
      <c r="H6" s="105" t="s">
        <v>10</v>
      </c>
      <c r="I6" s="106" t="s">
        <v>97</v>
      </c>
      <c r="J6" s="433"/>
      <c r="K6" s="400"/>
      <c r="L6" s="396"/>
      <c r="M6" s="83" t="s">
        <v>23</v>
      </c>
      <c r="N6" s="50" t="s">
        <v>24</v>
      </c>
    </row>
    <row r="7" spans="1:14" s="1" customFormat="1" ht="23.25" x14ac:dyDescent="0.35">
      <c r="A7" s="401">
        <v>1</v>
      </c>
      <c r="B7" s="107" t="s">
        <v>98</v>
      </c>
      <c r="C7" s="424">
        <v>16000</v>
      </c>
      <c r="D7" s="424">
        <v>17120</v>
      </c>
      <c r="E7" s="428" t="s">
        <v>99</v>
      </c>
      <c r="F7" s="108" t="s">
        <v>100</v>
      </c>
      <c r="G7" s="109">
        <v>17120</v>
      </c>
      <c r="H7" s="390" t="s">
        <v>100</v>
      </c>
      <c r="I7" s="393">
        <v>17120</v>
      </c>
      <c r="J7" s="112" t="s">
        <v>101</v>
      </c>
      <c r="K7" s="113" t="s">
        <v>102</v>
      </c>
      <c r="L7" s="382" t="s">
        <v>170</v>
      </c>
      <c r="M7" s="379" t="s">
        <v>168</v>
      </c>
      <c r="N7" s="385"/>
    </row>
    <row r="8" spans="1:14" s="1" customFormat="1" x14ac:dyDescent="0.35">
      <c r="A8" s="435"/>
      <c r="B8" s="94" t="s">
        <v>103</v>
      </c>
      <c r="C8" s="425"/>
      <c r="D8" s="425"/>
      <c r="E8" s="429"/>
      <c r="F8" s="93" t="s">
        <v>104</v>
      </c>
      <c r="G8" s="96">
        <v>26750</v>
      </c>
      <c r="H8" s="391"/>
      <c r="I8" s="394"/>
      <c r="J8" s="87" t="s">
        <v>105</v>
      </c>
      <c r="K8" s="114" t="s">
        <v>106</v>
      </c>
      <c r="L8" s="383"/>
      <c r="M8" s="380"/>
      <c r="N8" s="386"/>
    </row>
    <row r="9" spans="1:14" s="1" customFormat="1" ht="36.75" customHeight="1" x14ac:dyDescent="0.35">
      <c r="A9" s="403"/>
      <c r="B9" s="115"/>
      <c r="C9" s="426"/>
      <c r="D9" s="427"/>
      <c r="E9" s="430"/>
      <c r="F9" s="116" t="s">
        <v>107</v>
      </c>
      <c r="G9" s="117">
        <v>32100</v>
      </c>
      <c r="H9" s="392"/>
      <c r="I9" s="395"/>
      <c r="J9" s="118"/>
      <c r="K9" s="118"/>
      <c r="L9" s="384"/>
      <c r="M9" s="381"/>
      <c r="N9" s="387"/>
    </row>
    <row r="10" spans="1:14" s="1" customFormat="1" ht="21" customHeight="1" x14ac:dyDescent="0.35">
      <c r="A10" s="401">
        <v>2</v>
      </c>
      <c r="B10" s="107" t="s">
        <v>71</v>
      </c>
      <c r="C10" s="424">
        <v>7000</v>
      </c>
      <c r="D10" s="424">
        <v>6685.36</v>
      </c>
      <c r="E10" s="428" t="s">
        <v>99</v>
      </c>
      <c r="F10" s="108" t="s">
        <v>108</v>
      </c>
      <c r="G10" s="109">
        <v>6685.36</v>
      </c>
      <c r="H10" s="390" t="s">
        <v>108</v>
      </c>
      <c r="I10" s="393">
        <v>6685.36</v>
      </c>
      <c r="J10" s="112" t="s">
        <v>101</v>
      </c>
      <c r="K10" s="107" t="s">
        <v>109</v>
      </c>
      <c r="L10" s="382" t="s">
        <v>37</v>
      </c>
      <c r="M10" s="379" t="s">
        <v>168</v>
      </c>
      <c r="N10" s="385"/>
    </row>
    <row r="11" spans="1:14" s="1" customFormat="1" x14ac:dyDescent="0.35">
      <c r="A11" s="402"/>
      <c r="B11" s="97" t="s">
        <v>110</v>
      </c>
      <c r="C11" s="425"/>
      <c r="D11" s="425"/>
      <c r="E11" s="429"/>
      <c r="F11" s="93" t="s">
        <v>111</v>
      </c>
      <c r="G11" s="96">
        <v>7019.2</v>
      </c>
      <c r="H11" s="391"/>
      <c r="I11" s="394"/>
      <c r="J11" s="87" t="s">
        <v>105</v>
      </c>
      <c r="K11" s="94" t="s">
        <v>106</v>
      </c>
      <c r="L11" s="383"/>
      <c r="M11" s="380"/>
      <c r="N11" s="386"/>
    </row>
    <row r="12" spans="1:14" s="1" customFormat="1" ht="21.75" customHeight="1" x14ac:dyDescent="0.35">
      <c r="A12" s="403"/>
      <c r="B12" s="119" t="s">
        <v>112</v>
      </c>
      <c r="C12" s="427"/>
      <c r="D12" s="427"/>
      <c r="E12" s="430"/>
      <c r="F12" s="116" t="s">
        <v>113</v>
      </c>
      <c r="G12" s="117">
        <v>8667</v>
      </c>
      <c r="H12" s="392"/>
      <c r="I12" s="395"/>
      <c r="J12" s="119"/>
      <c r="K12" s="120"/>
      <c r="L12" s="384"/>
      <c r="M12" s="381"/>
      <c r="N12" s="387"/>
    </row>
    <row r="13" spans="1:14" s="1" customFormat="1" x14ac:dyDescent="0.35">
      <c r="A13" s="401">
        <v>3</v>
      </c>
      <c r="B13" s="97" t="s">
        <v>72</v>
      </c>
      <c r="C13" s="425">
        <v>24000</v>
      </c>
      <c r="D13" s="425">
        <v>21656.799999999999</v>
      </c>
      <c r="E13" s="429" t="s">
        <v>99</v>
      </c>
      <c r="F13" s="108" t="s">
        <v>108</v>
      </c>
      <c r="G13" s="109">
        <v>21656.799999999999</v>
      </c>
      <c r="H13" s="390" t="s">
        <v>108</v>
      </c>
      <c r="I13" s="393">
        <v>21656.799999999999</v>
      </c>
      <c r="J13" s="112" t="s">
        <v>101</v>
      </c>
      <c r="K13" s="107" t="s">
        <v>114</v>
      </c>
      <c r="L13" s="382" t="s">
        <v>37</v>
      </c>
      <c r="M13" s="379" t="s">
        <v>168</v>
      </c>
      <c r="N13" s="385"/>
    </row>
    <row r="14" spans="1:14" s="1" customFormat="1" x14ac:dyDescent="0.35">
      <c r="A14" s="402"/>
      <c r="B14" s="97" t="s">
        <v>115</v>
      </c>
      <c r="C14" s="425"/>
      <c r="D14" s="425"/>
      <c r="E14" s="411"/>
      <c r="F14" s="93" t="s">
        <v>113</v>
      </c>
      <c r="G14" s="95">
        <v>22363</v>
      </c>
      <c r="H14" s="391"/>
      <c r="I14" s="394"/>
      <c r="J14" s="87" t="s">
        <v>105</v>
      </c>
      <c r="K14" s="94" t="s">
        <v>106</v>
      </c>
      <c r="L14" s="383"/>
      <c r="M14" s="380"/>
      <c r="N14" s="386"/>
    </row>
    <row r="15" spans="1:14" s="1" customFormat="1" x14ac:dyDescent="0.35">
      <c r="A15" s="403"/>
      <c r="B15" s="119" t="s">
        <v>116</v>
      </c>
      <c r="C15" s="427"/>
      <c r="D15" s="427"/>
      <c r="E15" s="430"/>
      <c r="F15" s="116" t="s">
        <v>111</v>
      </c>
      <c r="G15" s="117">
        <v>22898</v>
      </c>
      <c r="H15" s="392"/>
      <c r="I15" s="395"/>
      <c r="J15" s="116"/>
      <c r="K15" s="120"/>
      <c r="L15" s="384"/>
      <c r="M15" s="381"/>
      <c r="N15" s="387"/>
    </row>
    <row r="16" spans="1:14" s="1" customFormat="1" x14ac:dyDescent="0.35">
      <c r="A16" s="401">
        <v>4</v>
      </c>
      <c r="B16" s="97" t="s">
        <v>117</v>
      </c>
      <c r="C16" s="425">
        <v>80000</v>
      </c>
      <c r="D16" s="425">
        <v>72332</v>
      </c>
      <c r="E16" s="429" t="s">
        <v>99</v>
      </c>
      <c r="F16" s="108" t="s">
        <v>118</v>
      </c>
      <c r="G16" s="109">
        <v>72332</v>
      </c>
      <c r="H16" s="390" t="s">
        <v>118</v>
      </c>
      <c r="I16" s="393">
        <v>72332</v>
      </c>
      <c r="J16" s="112" t="s">
        <v>101</v>
      </c>
      <c r="K16" s="107" t="s">
        <v>119</v>
      </c>
      <c r="L16" s="382" t="s">
        <v>37</v>
      </c>
      <c r="M16" s="379" t="s">
        <v>168</v>
      </c>
      <c r="N16" s="385"/>
    </row>
    <row r="17" spans="1:14" s="1" customFormat="1" ht="21" customHeight="1" x14ac:dyDescent="0.35">
      <c r="A17" s="402"/>
      <c r="B17" s="97" t="s">
        <v>120</v>
      </c>
      <c r="C17" s="425"/>
      <c r="D17" s="425"/>
      <c r="E17" s="429"/>
      <c r="F17" s="93" t="s">
        <v>121</v>
      </c>
      <c r="G17" s="96">
        <v>74108.2</v>
      </c>
      <c r="H17" s="391"/>
      <c r="I17" s="394"/>
      <c r="J17" s="87" t="s">
        <v>105</v>
      </c>
      <c r="K17" s="94" t="s">
        <v>106</v>
      </c>
      <c r="L17" s="383"/>
      <c r="M17" s="380"/>
      <c r="N17" s="386"/>
    </row>
    <row r="18" spans="1:14" s="1" customFormat="1" ht="21" customHeight="1" x14ac:dyDescent="0.35">
      <c r="A18" s="403"/>
      <c r="B18" s="119"/>
      <c r="C18" s="427"/>
      <c r="D18" s="427"/>
      <c r="E18" s="430"/>
      <c r="F18" s="116" t="s">
        <v>111</v>
      </c>
      <c r="G18" s="117">
        <v>75542</v>
      </c>
      <c r="H18" s="392"/>
      <c r="I18" s="395"/>
      <c r="J18" s="116"/>
      <c r="K18" s="120"/>
      <c r="L18" s="384"/>
      <c r="M18" s="381"/>
      <c r="N18" s="387"/>
    </row>
    <row r="19" spans="1:14" s="1" customFormat="1" ht="21" customHeight="1" x14ac:dyDescent="0.35">
      <c r="A19" s="401">
        <v>5</v>
      </c>
      <c r="B19" s="97" t="s">
        <v>79</v>
      </c>
      <c r="C19" s="424">
        <v>97200</v>
      </c>
      <c r="D19" s="424">
        <v>61204</v>
      </c>
      <c r="E19" s="428" t="s">
        <v>99</v>
      </c>
      <c r="F19" s="108" t="s">
        <v>118</v>
      </c>
      <c r="G19" s="121">
        <v>61204</v>
      </c>
      <c r="H19" s="390" t="s">
        <v>118</v>
      </c>
      <c r="I19" s="393">
        <v>61204</v>
      </c>
      <c r="J19" s="112" t="s">
        <v>101</v>
      </c>
      <c r="K19" s="107" t="s">
        <v>122</v>
      </c>
      <c r="L19" s="382" t="s">
        <v>37</v>
      </c>
      <c r="M19" s="379" t="s">
        <v>168</v>
      </c>
      <c r="N19" s="376"/>
    </row>
    <row r="20" spans="1:14" s="1" customFormat="1" ht="21" customHeight="1" x14ac:dyDescent="0.35">
      <c r="A20" s="402"/>
      <c r="B20" s="97" t="s">
        <v>123</v>
      </c>
      <c r="C20" s="425"/>
      <c r="D20" s="425"/>
      <c r="E20" s="429"/>
      <c r="F20" s="93" t="s">
        <v>121</v>
      </c>
      <c r="G20" s="96">
        <v>62060</v>
      </c>
      <c r="H20" s="391"/>
      <c r="I20" s="394"/>
      <c r="J20" s="87" t="s">
        <v>105</v>
      </c>
      <c r="K20" s="94" t="s">
        <v>106</v>
      </c>
      <c r="L20" s="383"/>
      <c r="M20" s="380"/>
      <c r="N20" s="377"/>
    </row>
    <row r="21" spans="1:14" s="1" customFormat="1" ht="21" customHeight="1" x14ac:dyDescent="0.35">
      <c r="A21" s="403"/>
      <c r="B21" s="119"/>
      <c r="C21" s="427"/>
      <c r="D21" s="427"/>
      <c r="E21" s="430"/>
      <c r="F21" s="116" t="s">
        <v>111</v>
      </c>
      <c r="G21" s="117">
        <v>63772</v>
      </c>
      <c r="H21" s="392"/>
      <c r="I21" s="395"/>
      <c r="J21" s="116"/>
      <c r="K21" s="115"/>
      <c r="L21" s="384"/>
      <c r="M21" s="381"/>
      <c r="N21" s="378"/>
    </row>
    <row r="22" spans="1:14" s="1" customFormat="1" ht="21" customHeight="1" x14ac:dyDescent="0.35">
      <c r="A22" s="401">
        <v>6</v>
      </c>
      <c r="B22" s="97" t="s">
        <v>124</v>
      </c>
      <c r="C22" s="424">
        <v>16900</v>
      </c>
      <c r="D22" s="424">
        <v>9490</v>
      </c>
      <c r="E22" s="428" t="s">
        <v>99</v>
      </c>
      <c r="F22" s="122" t="s">
        <v>125</v>
      </c>
      <c r="G22" s="121">
        <v>9490</v>
      </c>
      <c r="H22" s="390" t="s">
        <v>125</v>
      </c>
      <c r="I22" s="393">
        <v>9490</v>
      </c>
      <c r="J22" s="123" t="s">
        <v>101</v>
      </c>
      <c r="K22" s="124" t="s">
        <v>126</v>
      </c>
      <c r="L22" s="382" t="s">
        <v>37</v>
      </c>
      <c r="M22" s="379" t="s">
        <v>168</v>
      </c>
      <c r="N22" s="376"/>
    </row>
    <row r="23" spans="1:14" s="1" customFormat="1" ht="21" customHeight="1" x14ac:dyDescent="0.35">
      <c r="A23" s="402"/>
      <c r="B23" s="97" t="s">
        <v>127</v>
      </c>
      <c r="C23" s="425"/>
      <c r="D23" s="425"/>
      <c r="E23" s="429"/>
      <c r="F23" s="93" t="s">
        <v>128</v>
      </c>
      <c r="G23" s="96">
        <v>9550</v>
      </c>
      <c r="H23" s="391"/>
      <c r="I23" s="394"/>
      <c r="J23" s="125" t="s">
        <v>105</v>
      </c>
      <c r="K23" s="94" t="s">
        <v>129</v>
      </c>
      <c r="L23" s="383"/>
      <c r="M23" s="380"/>
      <c r="N23" s="377"/>
    </row>
    <row r="24" spans="1:14" s="1" customFormat="1" ht="21" customHeight="1" x14ac:dyDescent="0.35">
      <c r="A24" s="403"/>
      <c r="B24" s="119"/>
      <c r="C24" s="427"/>
      <c r="D24" s="427"/>
      <c r="E24" s="430"/>
      <c r="F24" s="116" t="s">
        <v>130</v>
      </c>
      <c r="G24" s="117">
        <v>9650</v>
      </c>
      <c r="H24" s="392"/>
      <c r="I24" s="395"/>
      <c r="J24" s="116"/>
      <c r="K24" s="115"/>
      <c r="L24" s="384"/>
      <c r="M24" s="381"/>
      <c r="N24" s="378"/>
    </row>
    <row r="25" spans="1:14" s="1" customFormat="1" ht="21" customHeight="1" x14ac:dyDescent="0.35">
      <c r="A25" s="401">
        <v>7</v>
      </c>
      <c r="B25" s="126" t="s">
        <v>131</v>
      </c>
      <c r="C25" s="424">
        <v>3800</v>
      </c>
      <c r="D25" s="424">
        <v>3959</v>
      </c>
      <c r="E25" s="428" t="s">
        <v>99</v>
      </c>
      <c r="F25" s="108" t="s">
        <v>132</v>
      </c>
      <c r="G25" s="109">
        <v>3959</v>
      </c>
      <c r="H25" s="390" t="s">
        <v>132</v>
      </c>
      <c r="I25" s="393">
        <v>3959</v>
      </c>
      <c r="J25" s="123" t="s">
        <v>101</v>
      </c>
      <c r="K25" s="124" t="s">
        <v>133</v>
      </c>
      <c r="L25" s="382" t="s">
        <v>37</v>
      </c>
      <c r="M25" s="379" t="s">
        <v>168</v>
      </c>
      <c r="N25" s="376"/>
    </row>
    <row r="26" spans="1:14" s="1" customFormat="1" ht="21" customHeight="1" x14ac:dyDescent="0.35">
      <c r="A26" s="402"/>
      <c r="B26" s="97" t="s">
        <v>134</v>
      </c>
      <c r="C26" s="425"/>
      <c r="D26" s="425"/>
      <c r="E26" s="429"/>
      <c r="F26" s="93" t="s">
        <v>135</v>
      </c>
      <c r="G26" s="96">
        <v>4044.6</v>
      </c>
      <c r="H26" s="391"/>
      <c r="I26" s="394"/>
      <c r="J26" s="125" t="s">
        <v>105</v>
      </c>
      <c r="K26" s="127" t="s">
        <v>136</v>
      </c>
      <c r="L26" s="383"/>
      <c r="M26" s="380"/>
      <c r="N26" s="377"/>
    </row>
    <row r="27" spans="1:14" s="1" customFormat="1" ht="21" customHeight="1" x14ac:dyDescent="0.35">
      <c r="A27" s="403"/>
      <c r="B27" s="119"/>
      <c r="C27" s="427"/>
      <c r="D27" s="427"/>
      <c r="E27" s="430"/>
      <c r="F27" s="116" t="s">
        <v>137</v>
      </c>
      <c r="G27" s="117">
        <v>4066</v>
      </c>
      <c r="H27" s="392"/>
      <c r="I27" s="395"/>
      <c r="J27" s="116"/>
      <c r="K27" s="115"/>
      <c r="L27" s="384"/>
      <c r="M27" s="381"/>
      <c r="N27" s="378"/>
    </row>
    <row r="28" spans="1:14" s="1" customFormat="1" x14ac:dyDescent="0.35">
      <c r="A28" s="401">
        <v>8</v>
      </c>
      <c r="B28" s="126" t="s">
        <v>73</v>
      </c>
      <c r="C28" s="424">
        <v>360466</v>
      </c>
      <c r="D28" s="424">
        <v>385698.62</v>
      </c>
      <c r="E28" s="428" t="s">
        <v>99</v>
      </c>
      <c r="F28" s="390" t="s">
        <v>138</v>
      </c>
      <c r="G28" s="393">
        <v>385698.62</v>
      </c>
      <c r="H28" s="390" t="s">
        <v>138</v>
      </c>
      <c r="I28" s="393">
        <v>385698.62</v>
      </c>
      <c r="J28" s="123" t="s">
        <v>139</v>
      </c>
      <c r="K28" s="124" t="s">
        <v>140</v>
      </c>
      <c r="L28" s="382" t="s">
        <v>167</v>
      </c>
      <c r="M28" s="379" t="s">
        <v>168</v>
      </c>
      <c r="N28" s="376"/>
    </row>
    <row r="29" spans="1:14" s="1" customFormat="1" x14ac:dyDescent="0.35">
      <c r="A29" s="402"/>
      <c r="B29" s="97" t="s">
        <v>141</v>
      </c>
      <c r="C29" s="425"/>
      <c r="D29" s="425"/>
      <c r="E29" s="429"/>
      <c r="F29" s="391"/>
      <c r="G29" s="394"/>
      <c r="H29" s="391"/>
      <c r="I29" s="394"/>
      <c r="J29" s="125" t="s">
        <v>105</v>
      </c>
      <c r="K29" s="127" t="s">
        <v>142</v>
      </c>
      <c r="L29" s="383"/>
      <c r="M29" s="380"/>
      <c r="N29" s="377"/>
    </row>
    <row r="30" spans="1:14" s="1" customFormat="1" x14ac:dyDescent="0.35">
      <c r="A30" s="403"/>
      <c r="B30" s="119" t="s">
        <v>143</v>
      </c>
      <c r="C30" s="427"/>
      <c r="D30" s="427"/>
      <c r="E30" s="430"/>
      <c r="F30" s="392"/>
      <c r="G30" s="395"/>
      <c r="H30" s="392"/>
      <c r="I30" s="395"/>
      <c r="J30" s="116"/>
      <c r="K30" s="115"/>
      <c r="L30" s="384"/>
      <c r="M30" s="381"/>
      <c r="N30" s="378"/>
    </row>
    <row r="31" spans="1:14" s="128" customFormat="1" ht="36" customHeight="1" x14ac:dyDescent="0.35">
      <c r="A31" s="401">
        <v>9</v>
      </c>
      <c r="B31" s="97" t="s">
        <v>74</v>
      </c>
      <c r="C31" s="425">
        <v>55000</v>
      </c>
      <c r="D31" s="425">
        <v>58850</v>
      </c>
      <c r="E31" s="429" t="s">
        <v>99</v>
      </c>
      <c r="F31" s="108" t="s">
        <v>144</v>
      </c>
      <c r="G31" s="109">
        <v>58850</v>
      </c>
      <c r="H31" s="390" t="s">
        <v>145</v>
      </c>
      <c r="I31" s="393">
        <v>58850</v>
      </c>
      <c r="J31" s="123" t="s">
        <v>101</v>
      </c>
      <c r="K31" s="124" t="s">
        <v>146</v>
      </c>
      <c r="L31" s="382" t="s">
        <v>170</v>
      </c>
      <c r="M31" s="161"/>
      <c r="N31" s="379" t="s">
        <v>168</v>
      </c>
    </row>
    <row r="32" spans="1:14" s="128" customFormat="1" ht="21" customHeight="1" x14ac:dyDescent="0.35">
      <c r="A32" s="402"/>
      <c r="B32" s="97" t="s">
        <v>147</v>
      </c>
      <c r="C32" s="425"/>
      <c r="D32" s="425"/>
      <c r="E32" s="429"/>
      <c r="F32" s="93" t="s">
        <v>148</v>
      </c>
      <c r="G32" s="96">
        <v>69657</v>
      </c>
      <c r="H32" s="391"/>
      <c r="I32" s="394"/>
      <c r="J32" s="125" t="s">
        <v>105</v>
      </c>
      <c r="K32" s="127" t="s">
        <v>149</v>
      </c>
      <c r="L32" s="383"/>
      <c r="M32" s="161"/>
      <c r="N32" s="380"/>
    </row>
    <row r="33" spans="1:14" ht="21" customHeight="1" x14ac:dyDescent="0.35">
      <c r="A33" s="403"/>
      <c r="B33" s="119"/>
      <c r="C33" s="427"/>
      <c r="D33" s="427"/>
      <c r="E33" s="430"/>
      <c r="F33" s="116" t="s">
        <v>150</v>
      </c>
      <c r="G33" s="117">
        <v>71048</v>
      </c>
      <c r="H33" s="392"/>
      <c r="I33" s="434"/>
      <c r="J33" s="116"/>
      <c r="K33" s="120"/>
      <c r="L33" s="384"/>
      <c r="M33" s="162"/>
      <c r="N33" s="381"/>
    </row>
    <row r="34" spans="1:14" s="98" customFormat="1" ht="21" customHeight="1" x14ac:dyDescent="0.35">
      <c r="A34" s="129"/>
      <c r="B34" s="388" t="s">
        <v>151</v>
      </c>
      <c r="C34" s="388"/>
      <c r="D34" s="388"/>
      <c r="E34" s="388"/>
      <c r="F34" s="388"/>
      <c r="G34" s="388"/>
      <c r="H34" s="431"/>
      <c r="I34" s="130">
        <f>SUM(I7:I33)</f>
        <v>636995.78</v>
      </c>
      <c r="J34" s="131"/>
      <c r="K34" s="132"/>
      <c r="L34" s="163"/>
      <c r="M34" s="163"/>
      <c r="N34" s="163"/>
    </row>
    <row r="35" spans="1:14" x14ac:dyDescent="0.35">
      <c r="A35" s="133"/>
      <c r="B35" s="134"/>
      <c r="C35" s="134"/>
      <c r="D35" s="134"/>
      <c r="E35" s="134"/>
      <c r="F35" s="134"/>
      <c r="G35" s="134"/>
      <c r="H35" s="134"/>
      <c r="I35" s="135"/>
      <c r="J35" s="136"/>
      <c r="K35" s="137"/>
    </row>
    <row r="36" spans="1:14" x14ac:dyDescent="0.35">
      <c r="A36" s="133"/>
      <c r="B36" s="134"/>
      <c r="C36" s="134"/>
      <c r="D36" s="134"/>
      <c r="E36" s="134"/>
      <c r="F36" s="134"/>
      <c r="G36" s="134"/>
      <c r="H36" s="134"/>
      <c r="I36" s="135"/>
      <c r="J36" s="136"/>
      <c r="K36" s="137"/>
    </row>
    <row r="37" spans="1:14" x14ac:dyDescent="0.35">
      <c r="A37" s="133"/>
      <c r="B37" s="134"/>
      <c r="C37" s="134"/>
      <c r="D37" s="134"/>
      <c r="E37" s="134"/>
      <c r="F37" s="134"/>
      <c r="G37" s="134"/>
      <c r="H37" s="134"/>
      <c r="I37" s="135"/>
      <c r="J37" s="136"/>
      <c r="K37" s="137"/>
    </row>
    <row r="38" spans="1:14" x14ac:dyDescent="0.35">
      <c r="A38" s="133"/>
      <c r="B38" s="134"/>
      <c r="C38" s="134"/>
      <c r="D38" s="134"/>
      <c r="E38" s="134"/>
      <c r="F38" s="134"/>
      <c r="G38" s="134"/>
      <c r="H38" s="138"/>
      <c r="I38" s="135"/>
      <c r="J38" s="136"/>
      <c r="K38" s="137"/>
    </row>
    <row r="40" spans="1:14" x14ac:dyDescent="0.35">
      <c r="F40" s="91"/>
    </row>
    <row r="41" spans="1:14" x14ac:dyDescent="0.35">
      <c r="A41" s="421" t="s">
        <v>152</v>
      </c>
      <c r="B41" s="421"/>
      <c r="C41" s="421"/>
      <c r="D41" s="421"/>
      <c r="E41" s="421"/>
      <c r="F41" s="421"/>
      <c r="G41" s="421"/>
      <c r="H41" s="421"/>
      <c r="I41" s="421"/>
      <c r="J41" s="421"/>
    </row>
    <row r="42" spans="1:14" x14ac:dyDescent="0.35">
      <c r="A42" s="421" t="s">
        <v>77</v>
      </c>
      <c r="B42" s="421"/>
      <c r="C42" s="421"/>
      <c r="D42" s="421"/>
      <c r="E42" s="421"/>
      <c r="F42" s="421"/>
      <c r="G42" s="421"/>
      <c r="H42" s="421"/>
      <c r="I42" s="421"/>
      <c r="J42" s="421"/>
      <c r="N42" s="5" t="s">
        <v>87</v>
      </c>
    </row>
    <row r="43" spans="1:14" x14ac:dyDescent="0.35">
      <c r="A43" s="421" t="s">
        <v>88</v>
      </c>
      <c r="B43" s="421"/>
      <c r="C43" s="421"/>
      <c r="D43" s="421"/>
      <c r="E43" s="421"/>
      <c r="F43" s="421"/>
      <c r="G43" s="421"/>
      <c r="H43" s="421"/>
      <c r="I43" s="421"/>
      <c r="J43" s="421"/>
    </row>
    <row r="44" spans="1:14" x14ac:dyDescent="0.35">
      <c r="A44" s="99"/>
      <c r="B44" s="5"/>
      <c r="C44" s="5"/>
      <c r="D44" s="5"/>
      <c r="E44" s="5"/>
      <c r="F44" s="5"/>
      <c r="G44" s="5"/>
      <c r="H44" s="5"/>
      <c r="I44" s="5"/>
      <c r="J44" s="5"/>
    </row>
    <row r="45" spans="1:14" ht="42" x14ac:dyDescent="0.35">
      <c r="A45" s="422" t="s">
        <v>1</v>
      </c>
      <c r="B45" s="400" t="s">
        <v>89</v>
      </c>
      <c r="C45" s="100" t="s">
        <v>90</v>
      </c>
      <c r="D45" s="101" t="s">
        <v>91</v>
      </c>
      <c r="E45" s="400" t="s">
        <v>4</v>
      </c>
      <c r="F45" s="400" t="s">
        <v>5</v>
      </c>
      <c r="G45" s="400"/>
      <c r="H45" s="423" t="s">
        <v>92</v>
      </c>
      <c r="I45" s="423"/>
      <c r="J45" s="399" t="s">
        <v>93</v>
      </c>
      <c r="K45" s="399" t="s">
        <v>94</v>
      </c>
      <c r="L45" s="396" t="s">
        <v>64</v>
      </c>
      <c r="M45" s="397" t="s">
        <v>22</v>
      </c>
      <c r="N45" s="398"/>
    </row>
    <row r="46" spans="1:14" ht="63" x14ac:dyDescent="0.35">
      <c r="A46" s="432"/>
      <c r="B46" s="400"/>
      <c r="C46" s="102" t="s">
        <v>95</v>
      </c>
      <c r="D46" s="103" t="s">
        <v>85</v>
      </c>
      <c r="E46" s="400"/>
      <c r="F46" s="104" t="s">
        <v>9</v>
      </c>
      <c r="G46" s="100" t="s">
        <v>96</v>
      </c>
      <c r="H46" s="105" t="s">
        <v>10</v>
      </c>
      <c r="I46" s="106" t="s">
        <v>97</v>
      </c>
      <c r="J46" s="433"/>
      <c r="K46" s="400"/>
      <c r="L46" s="396"/>
      <c r="M46" s="83" t="s">
        <v>23</v>
      </c>
      <c r="N46" s="50" t="s">
        <v>24</v>
      </c>
    </row>
    <row r="47" spans="1:14" ht="21" customHeight="1" x14ac:dyDescent="0.35">
      <c r="A47" s="401">
        <v>1</v>
      </c>
      <c r="B47" s="92" t="s">
        <v>75</v>
      </c>
      <c r="C47" s="424">
        <v>2800000</v>
      </c>
      <c r="D47" s="424">
        <v>2995663.48</v>
      </c>
      <c r="E47" s="428" t="s">
        <v>19</v>
      </c>
      <c r="F47" s="390" t="s">
        <v>153</v>
      </c>
      <c r="G47" s="393">
        <v>2973196</v>
      </c>
      <c r="H47" s="390" t="s">
        <v>153</v>
      </c>
      <c r="I47" s="393">
        <v>2972634.41</v>
      </c>
      <c r="J47" s="86" t="s">
        <v>101</v>
      </c>
      <c r="K47" s="113" t="s">
        <v>154</v>
      </c>
      <c r="L47" s="382" t="s">
        <v>169</v>
      </c>
      <c r="M47" s="379" t="s">
        <v>168</v>
      </c>
      <c r="N47" s="385"/>
    </row>
    <row r="48" spans="1:14" x14ac:dyDescent="0.35">
      <c r="A48" s="402"/>
      <c r="B48" s="89" t="s">
        <v>155</v>
      </c>
      <c r="C48" s="425"/>
      <c r="D48" s="425"/>
      <c r="E48" s="429"/>
      <c r="F48" s="391"/>
      <c r="G48" s="394"/>
      <c r="H48" s="391"/>
      <c r="I48" s="394"/>
      <c r="J48" s="87" t="s">
        <v>105</v>
      </c>
      <c r="K48" s="114" t="s">
        <v>136</v>
      </c>
      <c r="L48" s="383"/>
      <c r="M48" s="380"/>
      <c r="N48" s="386"/>
    </row>
    <row r="49" spans="1:14" x14ac:dyDescent="0.35">
      <c r="A49" s="403"/>
      <c r="B49" s="143" t="s">
        <v>156</v>
      </c>
      <c r="C49" s="426"/>
      <c r="D49" s="427"/>
      <c r="E49" s="430"/>
      <c r="F49" s="116" t="s">
        <v>157</v>
      </c>
      <c r="G49" s="117">
        <v>2990663.48</v>
      </c>
      <c r="H49" s="392"/>
      <c r="I49" s="395"/>
      <c r="J49" s="90"/>
      <c r="K49" s="144"/>
      <c r="L49" s="384"/>
      <c r="M49" s="381"/>
      <c r="N49" s="387"/>
    </row>
    <row r="50" spans="1:14" x14ac:dyDescent="0.35">
      <c r="A50" s="145"/>
      <c r="B50" s="419" t="s">
        <v>158</v>
      </c>
      <c r="C50" s="419"/>
      <c r="D50" s="419"/>
      <c r="E50" s="419"/>
      <c r="F50" s="419"/>
      <c r="G50" s="419"/>
      <c r="H50" s="420"/>
      <c r="I50" s="146">
        <f>SUM(I47:I49)</f>
        <v>2972634.41</v>
      </c>
      <c r="J50" s="147"/>
      <c r="K50" s="148"/>
      <c r="L50" s="164"/>
      <c r="M50" s="164"/>
      <c r="N50" s="164"/>
    </row>
    <row r="55" spans="1:14" x14ac:dyDescent="0.35">
      <c r="A55" s="421" t="s">
        <v>159</v>
      </c>
      <c r="B55" s="421"/>
      <c r="C55" s="421"/>
      <c r="D55" s="421"/>
      <c r="E55" s="421"/>
      <c r="F55" s="421"/>
      <c r="G55" s="421"/>
      <c r="H55" s="421"/>
      <c r="I55" s="421"/>
      <c r="J55" s="421"/>
    </row>
    <row r="56" spans="1:14" x14ac:dyDescent="0.35">
      <c r="A56" s="421" t="s">
        <v>77</v>
      </c>
      <c r="B56" s="421"/>
      <c r="C56" s="421"/>
      <c r="D56" s="421"/>
      <c r="E56" s="421"/>
      <c r="F56" s="421"/>
      <c r="G56" s="421"/>
      <c r="H56" s="421"/>
      <c r="I56" s="421"/>
      <c r="J56" s="421"/>
      <c r="N56" s="5" t="s">
        <v>87</v>
      </c>
    </row>
    <row r="57" spans="1:14" x14ac:dyDescent="0.35">
      <c r="A57" s="421" t="s">
        <v>88</v>
      </c>
      <c r="B57" s="421"/>
      <c r="C57" s="421"/>
      <c r="D57" s="421"/>
      <c r="E57" s="421"/>
      <c r="F57" s="421"/>
      <c r="G57" s="421"/>
      <c r="H57" s="421"/>
      <c r="I57" s="421"/>
      <c r="J57" s="421"/>
    </row>
    <row r="58" spans="1:14" x14ac:dyDescent="0.35">
      <c r="A58" s="99"/>
      <c r="B58" s="5"/>
      <c r="C58" s="5"/>
      <c r="D58" s="5"/>
      <c r="E58" s="5"/>
      <c r="F58" s="5"/>
      <c r="G58" s="5"/>
      <c r="H58" s="5"/>
      <c r="I58" s="5"/>
      <c r="J58" s="5"/>
    </row>
    <row r="59" spans="1:14" ht="42" x14ac:dyDescent="0.35">
      <c r="A59" s="422" t="s">
        <v>1</v>
      </c>
      <c r="B59" s="400" t="s">
        <v>89</v>
      </c>
      <c r="C59" s="100" t="s">
        <v>90</v>
      </c>
      <c r="D59" s="101" t="s">
        <v>91</v>
      </c>
      <c r="E59" s="400" t="s">
        <v>4</v>
      </c>
      <c r="F59" s="400" t="s">
        <v>5</v>
      </c>
      <c r="G59" s="400"/>
      <c r="H59" s="423" t="s">
        <v>92</v>
      </c>
      <c r="I59" s="423"/>
      <c r="J59" s="399" t="s">
        <v>93</v>
      </c>
      <c r="K59" s="399" t="s">
        <v>94</v>
      </c>
      <c r="L59" s="396" t="s">
        <v>64</v>
      </c>
      <c r="M59" s="397" t="s">
        <v>22</v>
      </c>
      <c r="N59" s="398"/>
    </row>
    <row r="60" spans="1:14" ht="63" x14ac:dyDescent="0.35">
      <c r="A60" s="422"/>
      <c r="B60" s="400"/>
      <c r="C60" s="102" t="s">
        <v>95</v>
      </c>
      <c r="D60" s="103" t="s">
        <v>85</v>
      </c>
      <c r="E60" s="400"/>
      <c r="F60" s="104" t="s">
        <v>9</v>
      </c>
      <c r="G60" s="100" t="s">
        <v>96</v>
      </c>
      <c r="H60" s="105" t="s">
        <v>10</v>
      </c>
      <c r="I60" s="106" t="s">
        <v>97</v>
      </c>
      <c r="J60" s="400"/>
      <c r="K60" s="400"/>
      <c r="L60" s="396"/>
      <c r="M60" s="83" t="s">
        <v>23</v>
      </c>
      <c r="N60" s="50" t="s">
        <v>24</v>
      </c>
    </row>
    <row r="61" spans="1:14" x14ac:dyDescent="0.35">
      <c r="A61" s="401">
        <v>1</v>
      </c>
      <c r="B61" s="149" t="s">
        <v>160</v>
      </c>
      <c r="C61" s="404">
        <v>6434861.6799999997</v>
      </c>
      <c r="D61" s="407">
        <v>6885302</v>
      </c>
      <c r="E61" s="410" t="s">
        <v>161</v>
      </c>
      <c r="F61" s="150" t="s">
        <v>162</v>
      </c>
      <c r="G61" s="151">
        <v>6816000</v>
      </c>
      <c r="H61" s="413" t="s">
        <v>162</v>
      </c>
      <c r="I61" s="416">
        <v>6815986</v>
      </c>
      <c r="J61" s="152" t="s">
        <v>101</v>
      </c>
      <c r="K61" s="107" t="s">
        <v>163</v>
      </c>
      <c r="L61" s="382" t="s">
        <v>171</v>
      </c>
      <c r="M61" s="379" t="s">
        <v>168</v>
      </c>
      <c r="N61" s="385"/>
    </row>
    <row r="62" spans="1:14" x14ac:dyDescent="0.35">
      <c r="A62" s="402"/>
      <c r="B62" s="153" t="s">
        <v>155</v>
      </c>
      <c r="C62" s="405"/>
      <c r="D62" s="408"/>
      <c r="E62" s="411"/>
      <c r="F62" s="88" t="s">
        <v>164</v>
      </c>
      <c r="G62" s="95">
        <v>6885000</v>
      </c>
      <c r="H62" s="414"/>
      <c r="I62" s="417"/>
      <c r="J62" s="88" t="s">
        <v>105</v>
      </c>
      <c r="K62" s="155" t="s">
        <v>165</v>
      </c>
      <c r="L62" s="383"/>
      <c r="M62" s="380"/>
      <c r="N62" s="386"/>
    </row>
    <row r="63" spans="1:14" x14ac:dyDescent="0.35">
      <c r="A63" s="403"/>
      <c r="B63" s="115" t="s">
        <v>166</v>
      </c>
      <c r="C63" s="406"/>
      <c r="D63" s="409"/>
      <c r="E63" s="412"/>
      <c r="F63" s="90" t="s">
        <v>138</v>
      </c>
      <c r="G63" s="157">
        <v>6885300</v>
      </c>
      <c r="H63" s="415"/>
      <c r="I63" s="418"/>
      <c r="J63" s="90"/>
      <c r="K63" s="158"/>
      <c r="L63" s="384"/>
      <c r="M63" s="381"/>
      <c r="N63" s="387"/>
    </row>
    <row r="64" spans="1:14" x14ac:dyDescent="0.35">
      <c r="A64" s="159"/>
      <c r="B64" s="388" t="s">
        <v>158</v>
      </c>
      <c r="C64" s="388"/>
      <c r="D64" s="388"/>
      <c r="E64" s="388"/>
      <c r="F64" s="388"/>
      <c r="G64" s="388"/>
      <c r="H64" s="389"/>
      <c r="I64" s="160">
        <f>SUM(I61:I63)</f>
        <v>6815986</v>
      </c>
      <c r="J64" s="90"/>
      <c r="K64" s="115"/>
      <c r="L64" s="164"/>
      <c r="M64" s="164"/>
      <c r="N64" s="164"/>
    </row>
  </sheetData>
  <mergeCells count="141">
    <mergeCell ref="K5:K6"/>
    <mergeCell ref="A7:A9"/>
    <mergeCell ref="C7:C9"/>
    <mergeCell ref="D7:D9"/>
    <mergeCell ref="E7:E9"/>
    <mergeCell ref="H7:H9"/>
    <mergeCell ref="I7:I9"/>
    <mergeCell ref="A1:J1"/>
    <mergeCell ref="A2:J2"/>
    <mergeCell ref="A3:J3"/>
    <mergeCell ref="A5:A6"/>
    <mergeCell ref="B5:B6"/>
    <mergeCell ref="E5:E6"/>
    <mergeCell ref="F5:G5"/>
    <mergeCell ref="H5:I5"/>
    <mergeCell ref="J5:J6"/>
    <mergeCell ref="A13:A15"/>
    <mergeCell ref="C13:C15"/>
    <mergeCell ref="D13:D15"/>
    <mergeCell ref="E13:E15"/>
    <mergeCell ref="H13:H15"/>
    <mergeCell ref="I13:I15"/>
    <mergeCell ref="A10:A12"/>
    <mergeCell ref="C10:C12"/>
    <mergeCell ref="D10:D12"/>
    <mergeCell ref="E10:E12"/>
    <mergeCell ref="H10:H12"/>
    <mergeCell ref="I10:I12"/>
    <mergeCell ref="A19:A21"/>
    <mergeCell ref="C19:C21"/>
    <mergeCell ref="D19:D21"/>
    <mergeCell ref="E19:E21"/>
    <mergeCell ref="H19:H21"/>
    <mergeCell ref="I19:I21"/>
    <mergeCell ref="A16:A18"/>
    <mergeCell ref="C16:C18"/>
    <mergeCell ref="D16:D18"/>
    <mergeCell ref="E16:E18"/>
    <mergeCell ref="H16:H18"/>
    <mergeCell ref="I16:I18"/>
    <mergeCell ref="A25:A27"/>
    <mergeCell ref="C25:C27"/>
    <mergeCell ref="D25:D27"/>
    <mergeCell ref="E25:E27"/>
    <mergeCell ref="H25:H27"/>
    <mergeCell ref="I25:I27"/>
    <mergeCell ref="A22:A24"/>
    <mergeCell ref="C22:C24"/>
    <mergeCell ref="D22:D24"/>
    <mergeCell ref="E22:E24"/>
    <mergeCell ref="H22:H24"/>
    <mergeCell ref="I22:I24"/>
    <mergeCell ref="A31:A33"/>
    <mergeCell ref="C31:C33"/>
    <mergeCell ref="D31:D33"/>
    <mergeCell ref="E31:E33"/>
    <mergeCell ref="H31:H33"/>
    <mergeCell ref="I31:I33"/>
    <mergeCell ref="A28:A30"/>
    <mergeCell ref="C28:C30"/>
    <mergeCell ref="D28:D30"/>
    <mergeCell ref="E28:E30"/>
    <mergeCell ref="F28:F30"/>
    <mergeCell ref="G28:G30"/>
    <mergeCell ref="A47:A49"/>
    <mergeCell ref="C47:C49"/>
    <mergeCell ref="D47:D49"/>
    <mergeCell ref="E47:E49"/>
    <mergeCell ref="F47:F48"/>
    <mergeCell ref="G47:G48"/>
    <mergeCell ref="H47:H49"/>
    <mergeCell ref="I47:I49"/>
    <mergeCell ref="B34:H34"/>
    <mergeCell ref="A41:J41"/>
    <mergeCell ref="A42:J42"/>
    <mergeCell ref="A43:J43"/>
    <mergeCell ref="A45:A46"/>
    <mergeCell ref="B45:B46"/>
    <mergeCell ref="E45:E46"/>
    <mergeCell ref="F45:G45"/>
    <mergeCell ref="H45:I45"/>
    <mergeCell ref="J45:J46"/>
    <mergeCell ref="L5:L6"/>
    <mergeCell ref="M5:N5"/>
    <mergeCell ref="L7:L9"/>
    <mergeCell ref="L10:L12"/>
    <mergeCell ref="L13:L15"/>
    <mergeCell ref="L16:L18"/>
    <mergeCell ref="K59:K60"/>
    <mergeCell ref="A61:A63"/>
    <mergeCell ref="C61:C63"/>
    <mergeCell ref="D61:D63"/>
    <mergeCell ref="E61:E63"/>
    <mergeCell ref="H61:H63"/>
    <mergeCell ref="I61:I63"/>
    <mergeCell ref="B50:H50"/>
    <mergeCell ref="A55:J55"/>
    <mergeCell ref="A56:J56"/>
    <mergeCell ref="A57:J57"/>
    <mergeCell ref="A59:A60"/>
    <mergeCell ref="B59:B60"/>
    <mergeCell ref="E59:E60"/>
    <mergeCell ref="F59:G59"/>
    <mergeCell ref="H59:I59"/>
    <mergeCell ref="J59:J60"/>
    <mergeCell ref="K45:K46"/>
    <mergeCell ref="M13:M15"/>
    <mergeCell ref="N13:N15"/>
    <mergeCell ref="M10:M12"/>
    <mergeCell ref="N10:N12"/>
    <mergeCell ref="M7:M9"/>
    <mergeCell ref="N7:N9"/>
    <mergeCell ref="B64:H64"/>
    <mergeCell ref="H28:H30"/>
    <mergeCell ref="I28:I30"/>
    <mergeCell ref="L59:L60"/>
    <mergeCell ref="M59:N59"/>
    <mergeCell ref="L61:L63"/>
    <mergeCell ref="M61:M63"/>
    <mergeCell ref="N61:N63"/>
    <mergeCell ref="N16:N18"/>
    <mergeCell ref="N31:N33"/>
    <mergeCell ref="L45:L46"/>
    <mergeCell ref="M45:N45"/>
    <mergeCell ref="L47:L49"/>
    <mergeCell ref="M47:M49"/>
    <mergeCell ref="N47:N49"/>
    <mergeCell ref="M25:M27"/>
    <mergeCell ref="L31:L33"/>
    <mergeCell ref="M16:M18"/>
    <mergeCell ref="N28:N30"/>
    <mergeCell ref="M28:M30"/>
    <mergeCell ref="N25:N27"/>
    <mergeCell ref="N22:N24"/>
    <mergeCell ref="N19:N21"/>
    <mergeCell ref="L19:L21"/>
    <mergeCell ref="L22:L24"/>
    <mergeCell ref="L25:L27"/>
    <mergeCell ref="L28:L30"/>
    <mergeCell ref="M19:M21"/>
    <mergeCell ref="M22:M24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41"/>
  <sheetViews>
    <sheetView topLeftCell="B13" zoomScaleSheetLayoutView="100" workbookViewId="0">
      <selection activeCell="F29" sqref="F29"/>
    </sheetView>
  </sheetViews>
  <sheetFormatPr defaultColWidth="8.75" defaultRowHeight="18.75" x14ac:dyDescent="0.3"/>
  <cols>
    <col min="1" max="1" width="8.75" style="9"/>
    <col min="2" max="2" width="39.875" style="9" customWidth="1"/>
    <col min="3" max="3" width="18.5" style="13" bestFit="1" customWidth="1"/>
    <col min="4" max="4" width="17.5" style="13" customWidth="1"/>
    <col min="5" max="5" width="19.625" style="13" customWidth="1"/>
    <col min="6" max="6" width="13.25" style="13" customWidth="1"/>
    <col min="7" max="7" width="15" style="13" customWidth="1"/>
    <col min="8" max="8" width="13.5" style="13" customWidth="1"/>
    <col min="9" max="9" width="14.625" style="13" customWidth="1"/>
    <col min="10" max="10" width="13.5" style="13" hidden="1" customWidth="1"/>
    <col min="11" max="11" width="14.625" style="13" hidden="1" customWidth="1"/>
    <col min="12" max="12" width="13.5" style="13" hidden="1" customWidth="1"/>
    <col min="13" max="28" width="14.625" style="13" hidden="1" customWidth="1"/>
    <col min="29" max="29" width="19.625" style="13" hidden="1" customWidth="1"/>
    <col min="30" max="30" width="15.875" style="13" customWidth="1"/>
    <col min="31" max="31" width="16.875" style="13" customWidth="1"/>
    <col min="32" max="32" width="14.75" style="9" customWidth="1"/>
    <col min="33" max="16384" width="8.75" style="9"/>
  </cols>
  <sheetData>
    <row r="1" spans="1:32" x14ac:dyDescent="0.3">
      <c r="A1" s="366" t="s">
        <v>53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</row>
    <row r="2" spans="1:32" x14ac:dyDescent="0.3">
      <c r="A2" s="366" t="s">
        <v>217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</row>
    <row r="3" spans="1:32" x14ac:dyDescent="0.3">
      <c r="A3" s="367" t="s">
        <v>77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</row>
    <row r="4" spans="1:32" x14ac:dyDescent="0.3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</row>
    <row r="5" spans="1:32" x14ac:dyDescent="0.3">
      <c r="A5" s="188"/>
      <c r="B5" s="188"/>
      <c r="C5" s="188"/>
      <c r="D5" s="188"/>
      <c r="E5" s="188"/>
      <c r="F5" s="361">
        <v>23651</v>
      </c>
      <c r="G5" s="362"/>
      <c r="H5" s="361">
        <v>23682</v>
      </c>
      <c r="I5" s="362"/>
      <c r="J5" s="361">
        <v>23712</v>
      </c>
      <c r="K5" s="362"/>
      <c r="L5" s="361">
        <v>23743</v>
      </c>
      <c r="M5" s="362"/>
      <c r="N5" s="361">
        <v>23774</v>
      </c>
      <c r="O5" s="362"/>
      <c r="P5" s="361">
        <v>23802</v>
      </c>
      <c r="Q5" s="362"/>
      <c r="R5" s="361">
        <v>23833</v>
      </c>
      <c r="S5" s="362"/>
      <c r="T5" s="361">
        <v>23863</v>
      </c>
      <c r="U5" s="362"/>
      <c r="V5" s="361">
        <v>23894</v>
      </c>
      <c r="W5" s="362"/>
      <c r="X5" s="361">
        <v>23924</v>
      </c>
      <c r="Y5" s="362"/>
      <c r="Z5" s="361">
        <v>23955</v>
      </c>
      <c r="AA5" s="362"/>
      <c r="AB5" s="361">
        <v>23986</v>
      </c>
      <c r="AC5" s="362"/>
      <c r="AD5" s="363" t="s">
        <v>55</v>
      </c>
      <c r="AE5" s="364"/>
      <c r="AF5" s="365"/>
    </row>
    <row r="6" spans="1:32" ht="36" customHeight="1" x14ac:dyDescent="0.3">
      <c r="A6" s="372" t="s">
        <v>25</v>
      </c>
      <c r="B6" s="372" t="s">
        <v>26</v>
      </c>
      <c r="C6" s="371" t="s">
        <v>61</v>
      </c>
      <c r="D6" s="373"/>
      <c r="E6" s="374"/>
      <c r="F6" s="374" t="s">
        <v>27</v>
      </c>
      <c r="G6" s="368" t="s">
        <v>28</v>
      </c>
      <c r="H6" s="368" t="s">
        <v>27</v>
      </c>
      <c r="I6" s="368" t="s">
        <v>28</v>
      </c>
      <c r="J6" s="368" t="s">
        <v>27</v>
      </c>
      <c r="K6" s="371" t="s">
        <v>28</v>
      </c>
      <c r="L6" s="369" t="s">
        <v>27</v>
      </c>
      <c r="M6" s="369" t="s">
        <v>28</v>
      </c>
      <c r="N6" s="369" t="s">
        <v>27</v>
      </c>
      <c r="O6" s="369" t="s">
        <v>28</v>
      </c>
      <c r="P6" s="369" t="s">
        <v>27</v>
      </c>
      <c r="Q6" s="369" t="s">
        <v>28</v>
      </c>
      <c r="R6" s="369" t="s">
        <v>27</v>
      </c>
      <c r="S6" s="369" t="s">
        <v>28</v>
      </c>
      <c r="T6" s="369" t="s">
        <v>27</v>
      </c>
      <c r="U6" s="369" t="s">
        <v>28</v>
      </c>
      <c r="V6" s="369" t="s">
        <v>27</v>
      </c>
      <c r="W6" s="369" t="s">
        <v>28</v>
      </c>
      <c r="X6" s="369" t="s">
        <v>27</v>
      </c>
      <c r="Y6" s="369" t="s">
        <v>28</v>
      </c>
      <c r="Z6" s="369" t="s">
        <v>27</v>
      </c>
      <c r="AA6" s="369" t="s">
        <v>28</v>
      </c>
      <c r="AB6" s="369" t="s">
        <v>27</v>
      </c>
      <c r="AC6" s="369" t="s">
        <v>28</v>
      </c>
      <c r="AD6" s="368" t="s">
        <v>52</v>
      </c>
      <c r="AE6" s="368" t="s">
        <v>54</v>
      </c>
      <c r="AF6" s="375" t="s">
        <v>29</v>
      </c>
    </row>
    <row r="7" spans="1:32" s="10" customFormat="1" ht="27.75" customHeight="1" x14ac:dyDescent="0.2">
      <c r="A7" s="372"/>
      <c r="B7" s="372"/>
      <c r="C7" s="185" t="s">
        <v>66</v>
      </c>
      <c r="D7" s="186" t="s">
        <v>27</v>
      </c>
      <c r="E7" s="186" t="s">
        <v>28</v>
      </c>
      <c r="F7" s="374"/>
      <c r="G7" s="368"/>
      <c r="H7" s="368"/>
      <c r="I7" s="368"/>
      <c r="J7" s="368"/>
      <c r="K7" s="371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68"/>
      <c r="AE7" s="368"/>
      <c r="AF7" s="375"/>
    </row>
    <row r="8" spans="1:32" s="10" customFormat="1" ht="21.6" customHeight="1" x14ac:dyDescent="0.2">
      <c r="A8" s="51"/>
      <c r="B8" s="52" t="s">
        <v>58</v>
      </c>
      <c r="C8" s="53"/>
      <c r="D8" s="54"/>
      <c r="E8" s="54"/>
      <c r="F8" s="54"/>
      <c r="G8" s="53"/>
      <c r="H8" s="53"/>
      <c r="I8" s="53"/>
      <c r="J8" s="53"/>
      <c r="K8" s="55"/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3"/>
      <c r="AE8" s="53"/>
      <c r="AF8" s="58"/>
    </row>
    <row r="9" spans="1:32" x14ac:dyDescent="0.3">
      <c r="A9" s="18"/>
      <c r="B9" s="19" t="s">
        <v>30</v>
      </c>
      <c r="C9" s="15"/>
      <c r="D9" s="17"/>
      <c r="E9" s="17"/>
      <c r="F9" s="17"/>
      <c r="G9" s="15"/>
      <c r="H9" s="15"/>
      <c r="I9" s="15"/>
      <c r="J9" s="15"/>
      <c r="K9" s="23"/>
      <c r="L9" s="15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15"/>
      <c r="AE9" s="15"/>
      <c r="AF9" s="20"/>
    </row>
    <row r="10" spans="1:32" ht="21.75" x14ac:dyDescent="0.5">
      <c r="A10" s="18">
        <v>1</v>
      </c>
      <c r="B10" s="20" t="s">
        <v>31</v>
      </c>
      <c r="C10" s="84">
        <v>84838937</v>
      </c>
      <c r="D10" s="17">
        <v>84500000</v>
      </c>
      <c r="E10" s="17"/>
      <c r="F10" s="31"/>
      <c r="G10" s="32"/>
      <c r="H10" s="32">
        <v>1242003</v>
      </c>
      <c r="I10" s="32"/>
      <c r="J10" s="15"/>
      <c r="K10" s="23"/>
      <c r="L10" s="15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15">
        <f>SUM(F10:AC10)</f>
        <v>1242003</v>
      </c>
      <c r="AE10" s="15">
        <f>F10+H10</f>
        <v>1242003</v>
      </c>
      <c r="AF10" s="25">
        <f>AE10/AD10</f>
        <v>1</v>
      </c>
    </row>
    <row r="11" spans="1:32" ht="21.75" x14ac:dyDescent="0.5">
      <c r="A11" s="18">
        <v>2</v>
      </c>
      <c r="B11" s="21" t="s">
        <v>32</v>
      </c>
      <c r="C11" s="85">
        <v>1800000</v>
      </c>
      <c r="D11" s="17">
        <v>1800000</v>
      </c>
      <c r="E11" s="17"/>
      <c r="F11" s="31"/>
      <c r="G11" s="32"/>
      <c r="H11" s="32">
        <v>1907684.81</v>
      </c>
      <c r="I11" s="32"/>
      <c r="J11" s="15"/>
      <c r="K11" s="23"/>
      <c r="L11" s="15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15">
        <f>SUM(F11:AC11)</f>
        <v>1907684.81</v>
      </c>
      <c r="AE11" s="15">
        <f t="shared" ref="AE11:AE14" si="0">F11+H11</f>
        <v>1907684.81</v>
      </c>
      <c r="AF11" s="25">
        <f t="shared" ref="AF11:AF31" si="1">AE11/AD11</f>
        <v>1</v>
      </c>
    </row>
    <row r="12" spans="1:32" x14ac:dyDescent="0.3">
      <c r="A12" s="18">
        <v>3</v>
      </c>
      <c r="B12" s="21" t="s">
        <v>33</v>
      </c>
      <c r="C12" s="22">
        <v>1400000</v>
      </c>
      <c r="D12" s="17">
        <v>1000000</v>
      </c>
      <c r="E12" s="17"/>
      <c r="F12" s="31"/>
      <c r="G12" s="32"/>
      <c r="H12" s="32">
        <v>484790</v>
      </c>
      <c r="I12" s="32"/>
      <c r="J12" s="15"/>
      <c r="K12" s="23"/>
      <c r="L12" s="15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15">
        <f>SUM(F12:AC12)</f>
        <v>484790</v>
      </c>
      <c r="AE12" s="15">
        <f>F12+H12</f>
        <v>484790</v>
      </c>
      <c r="AF12" s="25">
        <f t="shared" si="1"/>
        <v>1</v>
      </c>
    </row>
    <row r="13" spans="1:32" x14ac:dyDescent="0.3">
      <c r="A13" s="18">
        <v>4</v>
      </c>
      <c r="B13" s="21" t="s">
        <v>34</v>
      </c>
      <c r="C13" s="22">
        <v>6000000</v>
      </c>
      <c r="D13" s="17">
        <v>4000000</v>
      </c>
      <c r="E13" s="17"/>
      <c r="F13" s="31"/>
      <c r="G13" s="32"/>
      <c r="H13" s="32"/>
      <c r="I13" s="32"/>
      <c r="J13" s="15"/>
      <c r="K13" s="23"/>
      <c r="L13" s="15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15">
        <f>SUM(F13:AC13)</f>
        <v>0</v>
      </c>
      <c r="AE13" s="15">
        <f>F13+H13</f>
        <v>0</v>
      </c>
      <c r="AF13" s="25" t="e">
        <f t="shared" si="1"/>
        <v>#DIV/0!</v>
      </c>
    </row>
    <row r="14" spans="1:32" x14ac:dyDescent="0.3">
      <c r="A14" s="18">
        <v>5</v>
      </c>
      <c r="B14" s="21" t="s">
        <v>35</v>
      </c>
      <c r="C14" s="22">
        <v>0</v>
      </c>
      <c r="D14" s="17">
        <v>0</v>
      </c>
      <c r="E14" s="17"/>
      <c r="F14" s="31"/>
      <c r="G14" s="32"/>
      <c r="H14" s="32"/>
      <c r="I14" s="32"/>
      <c r="J14" s="15"/>
      <c r="K14" s="23"/>
      <c r="L14" s="15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5">
        <f t="shared" ref="AD14:AD31" si="2">SUM(F14:AC14)</f>
        <v>0</v>
      </c>
      <c r="AE14" s="15">
        <f t="shared" si="0"/>
        <v>0</v>
      </c>
      <c r="AF14" s="25" t="e">
        <f t="shared" si="1"/>
        <v>#DIV/0!</v>
      </c>
    </row>
    <row r="15" spans="1:32" x14ac:dyDescent="0.3">
      <c r="A15" s="18">
        <v>6</v>
      </c>
      <c r="B15" s="20" t="s">
        <v>36</v>
      </c>
      <c r="C15" s="80">
        <v>2300000</v>
      </c>
      <c r="D15" s="73">
        <v>2300000</v>
      </c>
      <c r="E15" s="73"/>
      <c r="F15" s="33"/>
      <c r="G15" s="34"/>
      <c r="H15" s="34"/>
      <c r="I15" s="34"/>
      <c r="J15" s="16"/>
      <c r="K15" s="24"/>
      <c r="L15" s="16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5">
        <f t="shared" si="2"/>
        <v>0</v>
      </c>
      <c r="AE15" s="15">
        <f>F15+H15</f>
        <v>0</v>
      </c>
      <c r="AF15" s="25" t="e">
        <f t="shared" si="1"/>
        <v>#DIV/0!</v>
      </c>
    </row>
    <row r="16" spans="1:32" x14ac:dyDescent="0.3">
      <c r="A16" s="59"/>
      <c r="B16" s="60" t="s">
        <v>37</v>
      </c>
      <c r="C16" s="81"/>
      <c r="D16" s="74"/>
      <c r="E16" s="74"/>
      <c r="F16" s="62"/>
      <c r="G16" s="63"/>
      <c r="H16" s="63"/>
      <c r="I16" s="63"/>
      <c r="J16" s="61"/>
      <c r="K16" s="64"/>
      <c r="L16" s="61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1"/>
      <c r="AE16" s="61">
        <f t="shared" ref="AE16:AE31" si="3">F16+H16</f>
        <v>0</v>
      </c>
      <c r="AF16" s="65" t="e">
        <f t="shared" si="1"/>
        <v>#DIV/0!</v>
      </c>
    </row>
    <row r="17" spans="1:32" x14ac:dyDescent="0.3">
      <c r="A17" s="18">
        <v>1</v>
      </c>
      <c r="B17" s="20" t="s">
        <v>78</v>
      </c>
      <c r="C17" s="22">
        <v>3800</v>
      </c>
      <c r="D17" s="17">
        <v>3800</v>
      </c>
      <c r="E17" s="17"/>
      <c r="F17" s="31">
        <v>3959</v>
      </c>
      <c r="G17" s="32"/>
      <c r="H17" s="32"/>
      <c r="I17" s="32"/>
      <c r="J17" s="15"/>
      <c r="K17" s="23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5">
        <f t="shared" si="2"/>
        <v>3959</v>
      </c>
      <c r="AE17" s="15">
        <f t="shared" si="3"/>
        <v>3959</v>
      </c>
      <c r="AF17" s="25">
        <f t="shared" si="1"/>
        <v>1</v>
      </c>
    </row>
    <row r="18" spans="1:32" x14ac:dyDescent="0.3">
      <c r="A18" s="18">
        <v>2</v>
      </c>
      <c r="B18" s="20" t="s">
        <v>79</v>
      </c>
      <c r="C18" s="22">
        <v>97200</v>
      </c>
      <c r="D18" s="17">
        <v>97200</v>
      </c>
      <c r="E18" s="17"/>
      <c r="F18" s="31">
        <v>61204</v>
      </c>
      <c r="G18" s="32"/>
      <c r="H18" s="32"/>
      <c r="I18" s="32"/>
      <c r="J18" s="15"/>
      <c r="K18" s="23"/>
      <c r="L18" s="1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15">
        <f t="shared" si="2"/>
        <v>61204</v>
      </c>
      <c r="AE18" s="15">
        <f t="shared" si="3"/>
        <v>61204</v>
      </c>
      <c r="AF18" s="25">
        <f t="shared" si="1"/>
        <v>1</v>
      </c>
    </row>
    <row r="19" spans="1:32" x14ac:dyDescent="0.3">
      <c r="A19" s="18">
        <v>3</v>
      </c>
      <c r="B19" s="20" t="s">
        <v>80</v>
      </c>
      <c r="C19" s="22">
        <v>80000</v>
      </c>
      <c r="D19" s="17">
        <v>80000</v>
      </c>
      <c r="E19" s="17"/>
      <c r="F19" s="31">
        <v>72332</v>
      </c>
      <c r="G19" s="32"/>
      <c r="H19" s="32"/>
      <c r="I19" s="32"/>
      <c r="J19" s="15"/>
      <c r="K19" s="23"/>
      <c r="L19" s="1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5">
        <f t="shared" si="2"/>
        <v>72332</v>
      </c>
      <c r="AE19" s="15">
        <f t="shared" si="3"/>
        <v>72332</v>
      </c>
      <c r="AF19" s="25">
        <f t="shared" si="1"/>
        <v>1</v>
      </c>
    </row>
    <row r="20" spans="1:32" x14ac:dyDescent="0.3">
      <c r="A20" s="18">
        <v>4</v>
      </c>
      <c r="B20" s="20" t="s">
        <v>82</v>
      </c>
      <c r="C20" s="22">
        <v>24000</v>
      </c>
      <c r="D20" s="17">
        <v>24000</v>
      </c>
      <c r="E20" s="17"/>
      <c r="F20" s="31">
        <v>21656.799999999999</v>
      </c>
      <c r="G20" s="32"/>
      <c r="H20" s="32"/>
      <c r="I20" s="32"/>
      <c r="J20" s="15"/>
      <c r="K20" s="23"/>
      <c r="L20" s="1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5">
        <f t="shared" si="2"/>
        <v>21656.799999999999</v>
      </c>
      <c r="AE20" s="15">
        <f t="shared" si="3"/>
        <v>21656.799999999999</v>
      </c>
      <c r="AF20" s="25">
        <f t="shared" si="1"/>
        <v>1</v>
      </c>
    </row>
    <row r="21" spans="1:32" x14ac:dyDescent="0.3">
      <c r="A21" s="18">
        <v>5</v>
      </c>
      <c r="B21" s="20" t="s">
        <v>81</v>
      </c>
      <c r="C21" s="22">
        <v>7000</v>
      </c>
      <c r="D21" s="17">
        <v>7000</v>
      </c>
      <c r="E21" s="17"/>
      <c r="F21" s="31">
        <v>6685.36</v>
      </c>
      <c r="G21" s="32"/>
      <c r="H21" s="32"/>
      <c r="I21" s="32"/>
      <c r="J21" s="15"/>
      <c r="K21" s="23"/>
      <c r="L21" s="15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15">
        <f t="shared" si="2"/>
        <v>6685.36</v>
      </c>
      <c r="AE21" s="15">
        <f t="shared" si="3"/>
        <v>6685.36</v>
      </c>
      <c r="AF21" s="25">
        <f t="shared" si="1"/>
        <v>1</v>
      </c>
    </row>
    <row r="22" spans="1:32" x14ac:dyDescent="0.3">
      <c r="A22" s="18">
        <v>6</v>
      </c>
      <c r="B22" s="20" t="s">
        <v>83</v>
      </c>
      <c r="C22" s="22">
        <v>16900</v>
      </c>
      <c r="D22" s="17">
        <v>16900</v>
      </c>
      <c r="E22" s="17"/>
      <c r="F22" s="31">
        <v>9490</v>
      </c>
      <c r="G22" s="32"/>
      <c r="H22" s="32"/>
      <c r="I22" s="32"/>
      <c r="J22" s="15"/>
      <c r="K22" s="23"/>
      <c r="L22" s="15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15">
        <f t="shared" si="2"/>
        <v>9490</v>
      </c>
      <c r="AE22" s="15">
        <f t="shared" si="3"/>
        <v>9490</v>
      </c>
      <c r="AF22" s="25">
        <f t="shared" si="1"/>
        <v>1</v>
      </c>
    </row>
    <row r="23" spans="1:32" x14ac:dyDescent="0.3">
      <c r="A23" s="18">
        <v>7</v>
      </c>
      <c r="B23" s="20" t="s">
        <v>198</v>
      </c>
      <c r="C23" s="22">
        <v>24440</v>
      </c>
      <c r="D23" s="17">
        <v>24440</v>
      </c>
      <c r="E23" s="17"/>
      <c r="F23" s="31"/>
      <c r="G23" s="32"/>
      <c r="H23" s="32">
        <v>26150.799999999999</v>
      </c>
      <c r="I23" s="32"/>
      <c r="J23" s="15"/>
      <c r="K23" s="23"/>
      <c r="L23" s="1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15">
        <f t="shared" si="2"/>
        <v>26150.799999999999</v>
      </c>
      <c r="AE23" s="15">
        <f t="shared" si="3"/>
        <v>26150.799999999999</v>
      </c>
      <c r="AF23" s="25">
        <f t="shared" si="1"/>
        <v>1</v>
      </c>
    </row>
    <row r="24" spans="1:32" x14ac:dyDescent="0.3">
      <c r="A24" s="59"/>
      <c r="B24" s="60" t="s">
        <v>45</v>
      </c>
      <c r="C24" s="81"/>
      <c r="D24" s="74"/>
      <c r="E24" s="74"/>
      <c r="F24" s="62"/>
      <c r="G24" s="63"/>
      <c r="H24" s="63"/>
      <c r="I24" s="63"/>
      <c r="J24" s="61"/>
      <c r="K24" s="64"/>
      <c r="L24" s="61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1"/>
      <c r="AE24" s="61">
        <f t="shared" si="3"/>
        <v>0</v>
      </c>
      <c r="AF24" s="65" t="e">
        <f t="shared" si="1"/>
        <v>#DIV/0!</v>
      </c>
    </row>
    <row r="25" spans="1:32" x14ac:dyDescent="0.3">
      <c r="A25" s="18">
        <v>1</v>
      </c>
      <c r="B25" s="20" t="s">
        <v>46</v>
      </c>
      <c r="C25" s="22">
        <v>0</v>
      </c>
      <c r="D25" s="17">
        <v>0</v>
      </c>
      <c r="E25" s="17"/>
      <c r="F25" s="31"/>
      <c r="G25" s="32"/>
      <c r="H25" s="32"/>
      <c r="I25" s="32"/>
      <c r="J25" s="15"/>
      <c r="K25" s="23"/>
      <c r="L25" s="15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15">
        <f t="shared" si="2"/>
        <v>0</v>
      </c>
      <c r="AE25" s="15">
        <f t="shared" si="3"/>
        <v>0</v>
      </c>
      <c r="AF25" s="25" t="e">
        <f t="shared" si="1"/>
        <v>#DIV/0!</v>
      </c>
    </row>
    <row r="26" spans="1:32" x14ac:dyDescent="0.3">
      <c r="A26" s="18">
        <v>2</v>
      </c>
      <c r="B26" s="20" t="s">
        <v>47</v>
      </c>
      <c r="C26" s="22">
        <v>361000</v>
      </c>
      <c r="D26" s="17">
        <v>361000</v>
      </c>
      <c r="E26" s="17"/>
      <c r="F26" s="31">
        <v>385698.82</v>
      </c>
      <c r="G26" s="32"/>
      <c r="H26" s="32"/>
      <c r="I26" s="32"/>
      <c r="J26" s="15"/>
      <c r="K26" s="23"/>
      <c r="L26" s="15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15">
        <f t="shared" si="2"/>
        <v>385698.82</v>
      </c>
      <c r="AE26" s="15">
        <f t="shared" si="3"/>
        <v>385698.82</v>
      </c>
      <c r="AF26" s="25">
        <f t="shared" si="1"/>
        <v>1</v>
      </c>
    </row>
    <row r="27" spans="1:32" x14ac:dyDescent="0.3">
      <c r="A27" s="18">
        <v>3</v>
      </c>
      <c r="B27" s="20" t="s">
        <v>48</v>
      </c>
      <c r="C27" s="22">
        <v>6435000</v>
      </c>
      <c r="D27" s="17">
        <v>6435000</v>
      </c>
      <c r="E27" s="17"/>
      <c r="F27" s="31">
        <v>6815986</v>
      </c>
      <c r="G27" s="32"/>
      <c r="H27" s="32"/>
      <c r="I27" s="32"/>
      <c r="J27" s="15"/>
      <c r="K27" s="23"/>
      <c r="L27" s="15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15">
        <f>SUM(F27:AC27)</f>
        <v>6815986</v>
      </c>
      <c r="AE27" s="15">
        <f t="shared" si="3"/>
        <v>6815986</v>
      </c>
      <c r="AF27" s="25">
        <f t="shared" si="1"/>
        <v>1</v>
      </c>
    </row>
    <row r="28" spans="1:32" x14ac:dyDescent="0.3">
      <c r="A28" s="18">
        <v>4</v>
      </c>
      <c r="B28" s="20" t="s">
        <v>49</v>
      </c>
      <c r="C28" s="22">
        <v>2800000</v>
      </c>
      <c r="D28" s="17">
        <v>2800000</v>
      </c>
      <c r="E28" s="17"/>
      <c r="F28" s="31">
        <v>2972634.41</v>
      </c>
      <c r="G28" s="32"/>
      <c r="H28" s="32"/>
      <c r="I28" s="32"/>
      <c r="J28" s="15"/>
      <c r="K28" s="23"/>
      <c r="L28" s="15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15">
        <f>SUM(F28:AC28)</f>
        <v>2972634.41</v>
      </c>
      <c r="AE28" s="15">
        <f>F28+H28</f>
        <v>2972634.41</v>
      </c>
      <c r="AF28" s="25">
        <f t="shared" si="1"/>
        <v>1</v>
      </c>
    </row>
    <row r="29" spans="1:32" x14ac:dyDescent="0.3">
      <c r="A29" s="18">
        <v>5</v>
      </c>
      <c r="B29" s="20" t="s">
        <v>62</v>
      </c>
      <c r="C29" s="22">
        <v>100000</v>
      </c>
      <c r="D29" s="17">
        <v>100000</v>
      </c>
      <c r="E29" s="17"/>
      <c r="F29" s="31"/>
      <c r="G29" s="32"/>
      <c r="H29" s="32"/>
      <c r="I29" s="32"/>
      <c r="J29" s="15"/>
      <c r="K29" s="23"/>
      <c r="L29" s="15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15">
        <f t="shared" si="2"/>
        <v>0</v>
      </c>
      <c r="AE29" s="15">
        <f t="shared" si="3"/>
        <v>0</v>
      </c>
      <c r="AF29" s="25" t="e">
        <f t="shared" si="1"/>
        <v>#DIV/0!</v>
      </c>
    </row>
    <row r="30" spans="1:32" x14ac:dyDescent="0.3">
      <c r="A30" s="18"/>
      <c r="B30" s="20" t="s">
        <v>84</v>
      </c>
      <c r="C30" s="22">
        <v>628000</v>
      </c>
      <c r="D30" s="17">
        <v>16000</v>
      </c>
      <c r="E30" s="17">
        <v>55000</v>
      </c>
      <c r="F30" s="31">
        <v>17120</v>
      </c>
      <c r="G30" s="32">
        <v>58850</v>
      </c>
      <c r="H30" s="32">
        <v>31672</v>
      </c>
      <c r="I30" s="32"/>
      <c r="J30" s="15"/>
      <c r="K30" s="23"/>
      <c r="L30" s="15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5">
        <f t="shared" si="2"/>
        <v>107642</v>
      </c>
      <c r="AE30" s="15">
        <f t="shared" si="3"/>
        <v>48792</v>
      </c>
      <c r="AF30" s="25">
        <f t="shared" si="1"/>
        <v>0.45328031809145131</v>
      </c>
    </row>
    <row r="31" spans="1:32" x14ac:dyDescent="0.3">
      <c r="A31" s="66"/>
      <c r="B31" s="67" t="s">
        <v>59</v>
      </c>
      <c r="C31" s="82"/>
      <c r="D31" s="68"/>
      <c r="E31" s="68"/>
      <c r="F31" s="69"/>
      <c r="G31" s="70"/>
      <c r="H31" s="70"/>
      <c r="I31" s="70"/>
      <c r="J31" s="68"/>
      <c r="K31" s="71"/>
      <c r="L31" s="68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68">
        <f t="shared" si="2"/>
        <v>0</v>
      </c>
      <c r="AE31" s="68">
        <f t="shared" si="3"/>
        <v>0</v>
      </c>
      <c r="AF31" s="72" t="e">
        <f t="shared" si="1"/>
        <v>#DIV/0!</v>
      </c>
    </row>
    <row r="32" spans="1:32" x14ac:dyDescent="0.3">
      <c r="A32" s="18"/>
      <c r="B32" s="19"/>
      <c r="C32" s="22"/>
      <c r="D32" s="15"/>
      <c r="E32" s="15"/>
      <c r="F32" s="39"/>
      <c r="G32" s="32"/>
      <c r="H32" s="32"/>
      <c r="I32" s="32"/>
      <c r="J32" s="15"/>
      <c r="K32" s="23"/>
      <c r="L32" s="15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15"/>
      <c r="AE32" s="15"/>
      <c r="AF32" s="25"/>
    </row>
    <row r="33" spans="1:32" s="11" customFormat="1" x14ac:dyDescent="0.3">
      <c r="A33" s="187"/>
      <c r="B33" s="187" t="s">
        <v>50</v>
      </c>
      <c r="C33" s="22">
        <f t="shared" ref="C33:AC33" si="4">SUM(C9:C31)</f>
        <v>106916277</v>
      </c>
      <c r="D33" s="22">
        <f t="shared" si="4"/>
        <v>103565340</v>
      </c>
      <c r="E33" s="22">
        <f t="shared" si="4"/>
        <v>55000</v>
      </c>
      <c r="F33" s="22">
        <f t="shared" si="4"/>
        <v>10366766.390000001</v>
      </c>
      <c r="G33" s="22">
        <f t="shared" si="4"/>
        <v>58850</v>
      </c>
      <c r="H33" s="22">
        <f t="shared" si="4"/>
        <v>3692300.61</v>
      </c>
      <c r="I33" s="22">
        <f t="shared" si="4"/>
        <v>0</v>
      </c>
      <c r="J33" s="22">
        <f t="shared" si="4"/>
        <v>0</v>
      </c>
      <c r="K33" s="22">
        <f t="shared" si="4"/>
        <v>0</v>
      </c>
      <c r="L33" s="22">
        <f t="shared" si="4"/>
        <v>0</v>
      </c>
      <c r="M33" s="22">
        <f t="shared" si="4"/>
        <v>0</v>
      </c>
      <c r="N33" s="22">
        <f t="shared" si="4"/>
        <v>0</v>
      </c>
      <c r="O33" s="22">
        <f t="shared" si="4"/>
        <v>0</v>
      </c>
      <c r="P33" s="22">
        <f t="shared" si="4"/>
        <v>0</v>
      </c>
      <c r="Q33" s="22">
        <f t="shared" si="4"/>
        <v>0</v>
      </c>
      <c r="R33" s="22">
        <f t="shared" si="4"/>
        <v>0</v>
      </c>
      <c r="S33" s="22">
        <f t="shared" si="4"/>
        <v>0</v>
      </c>
      <c r="T33" s="22">
        <f t="shared" si="4"/>
        <v>0</v>
      </c>
      <c r="U33" s="22">
        <f t="shared" si="4"/>
        <v>0</v>
      </c>
      <c r="V33" s="22">
        <f t="shared" si="4"/>
        <v>0</v>
      </c>
      <c r="W33" s="22">
        <f t="shared" si="4"/>
        <v>0</v>
      </c>
      <c r="X33" s="22">
        <f t="shared" si="4"/>
        <v>0</v>
      </c>
      <c r="Y33" s="22">
        <f t="shared" si="4"/>
        <v>0</v>
      </c>
      <c r="Z33" s="22">
        <f t="shared" si="4"/>
        <v>0</v>
      </c>
      <c r="AA33" s="22">
        <f t="shared" si="4"/>
        <v>0</v>
      </c>
      <c r="AB33" s="22">
        <f t="shared" si="4"/>
        <v>0</v>
      </c>
      <c r="AC33" s="22">
        <f t="shared" si="4"/>
        <v>0</v>
      </c>
      <c r="AD33" s="22">
        <f>SUM(AD9:AD30)</f>
        <v>14117917</v>
      </c>
      <c r="AE33" s="22">
        <f>SUM(AE9:AE30)</f>
        <v>14059067</v>
      </c>
      <c r="AF33" s="26">
        <f>AE33/AD33</f>
        <v>0.99583153803779978</v>
      </c>
    </row>
    <row r="34" spans="1:32" s="11" customFormat="1" x14ac:dyDescent="0.3">
      <c r="A34" s="188"/>
      <c r="B34" s="18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8"/>
    </row>
    <row r="35" spans="1:32" x14ac:dyDescent="0.3">
      <c r="A35" s="12"/>
      <c r="B35" s="9" t="s">
        <v>68</v>
      </c>
      <c r="C35" s="9"/>
      <c r="D35" s="77">
        <f>D33</f>
        <v>103565340</v>
      </c>
      <c r="E35" s="14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9"/>
      <c r="AE35" s="9"/>
    </row>
    <row r="36" spans="1:32" ht="19.5" thickBot="1" x14ac:dyDescent="0.35">
      <c r="B36" s="11" t="s">
        <v>51</v>
      </c>
      <c r="C36" s="9"/>
      <c r="D36" s="79">
        <f>SUM(D35*0.3)</f>
        <v>31069602</v>
      </c>
      <c r="E36" s="75"/>
      <c r="AD36" s="11"/>
      <c r="AE36" s="9"/>
    </row>
    <row r="37" spans="1:32" ht="19.5" thickTop="1" x14ac:dyDescent="0.3">
      <c r="C37" s="9"/>
      <c r="D37" s="9"/>
      <c r="E37" s="76"/>
      <c r="AD37" s="9"/>
      <c r="AE37" s="9"/>
      <c r="AF37" s="41"/>
    </row>
    <row r="38" spans="1:32" x14ac:dyDescent="0.3">
      <c r="B38" s="9" t="s">
        <v>67</v>
      </c>
      <c r="C38" s="9"/>
      <c r="D38" s="75">
        <f>SUM(AE33)</f>
        <v>14059067</v>
      </c>
      <c r="E38" s="41"/>
    </row>
    <row r="39" spans="1:32" x14ac:dyDescent="0.3">
      <c r="B39" s="11" t="s">
        <v>65</v>
      </c>
      <c r="D39" s="78">
        <f>SUM(D38/D35)</f>
        <v>0.13575069613057805</v>
      </c>
    </row>
    <row r="41" spans="1:32" x14ac:dyDescent="0.3">
      <c r="B41" s="9" t="s">
        <v>69</v>
      </c>
      <c r="C41" s="9"/>
      <c r="D41" s="76">
        <f>D38-D36</f>
        <v>-17010535</v>
      </c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63"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2"/>
  <sheetViews>
    <sheetView zoomScale="70" zoomScaleNormal="70" workbookViewId="0">
      <selection activeCell="L23" sqref="L23:M25"/>
    </sheetView>
  </sheetViews>
  <sheetFormatPr defaultColWidth="9.125" defaultRowHeight="21" x14ac:dyDescent="0.35"/>
  <cols>
    <col min="1" max="1" width="6.875" style="139" bestFit="1" customWidth="1"/>
    <col min="2" max="2" width="43.5" style="2" customWidth="1"/>
    <col min="3" max="3" width="14.375" style="140" customWidth="1"/>
    <col min="4" max="4" width="13.875" style="140" customWidth="1"/>
    <col min="5" max="5" width="10.25" style="2" customWidth="1"/>
    <col min="6" max="6" width="23.625" style="2" customWidth="1"/>
    <col min="7" max="7" width="14.375" style="140" customWidth="1"/>
    <col min="8" max="8" width="20" style="141" customWidth="1"/>
    <col min="9" max="9" width="18.625" style="142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1" spans="1:14" x14ac:dyDescent="0.35">
      <c r="A1" s="421" t="s">
        <v>210</v>
      </c>
      <c r="B1" s="421"/>
      <c r="C1" s="421"/>
      <c r="D1" s="421"/>
      <c r="E1" s="421"/>
      <c r="F1" s="421"/>
      <c r="G1" s="421"/>
      <c r="H1" s="421"/>
      <c r="I1" s="421"/>
      <c r="J1" s="421"/>
    </row>
    <row r="2" spans="1:14" x14ac:dyDescent="0.35">
      <c r="A2" s="421" t="s">
        <v>77</v>
      </c>
      <c r="B2" s="421"/>
      <c r="C2" s="421"/>
      <c r="D2" s="421"/>
      <c r="E2" s="421"/>
      <c r="F2" s="421"/>
      <c r="G2" s="421"/>
      <c r="H2" s="421"/>
      <c r="I2" s="421"/>
      <c r="J2" s="421"/>
      <c r="M2" s="198"/>
      <c r="N2" s="198" t="s">
        <v>87</v>
      </c>
    </row>
    <row r="3" spans="1:14" x14ac:dyDescent="0.35">
      <c r="A3" s="421" t="s">
        <v>211</v>
      </c>
      <c r="B3" s="421"/>
      <c r="C3" s="421"/>
      <c r="D3" s="421"/>
      <c r="E3" s="421"/>
      <c r="F3" s="421"/>
      <c r="G3" s="421"/>
      <c r="H3" s="421"/>
      <c r="I3" s="421"/>
      <c r="J3" s="421"/>
    </row>
    <row r="4" spans="1:14" ht="15.75" customHeight="1" x14ac:dyDescent="0.35">
      <c r="A4" s="99"/>
      <c r="B4" s="198"/>
      <c r="C4" s="198"/>
      <c r="D4" s="198"/>
      <c r="E4" s="198"/>
      <c r="F4" s="198"/>
      <c r="G4" s="198"/>
      <c r="H4" s="198"/>
      <c r="I4" s="198"/>
      <c r="J4" s="198"/>
    </row>
    <row r="5" spans="1:14" s="1" customFormat="1" ht="44.25" customHeight="1" x14ac:dyDescent="0.35">
      <c r="A5" s="422" t="s">
        <v>1</v>
      </c>
      <c r="B5" s="400" t="s">
        <v>89</v>
      </c>
      <c r="C5" s="100" t="s">
        <v>90</v>
      </c>
      <c r="D5" s="101" t="s">
        <v>91</v>
      </c>
      <c r="E5" s="400" t="s">
        <v>4</v>
      </c>
      <c r="F5" s="400" t="s">
        <v>5</v>
      </c>
      <c r="G5" s="400"/>
      <c r="H5" s="423" t="s">
        <v>92</v>
      </c>
      <c r="I5" s="423"/>
      <c r="J5" s="399" t="s">
        <v>93</v>
      </c>
      <c r="K5" s="399" t="s">
        <v>94</v>
      </c>
      <c r="L5" s="396" t="s">
        <v>64</v>
      </c>
      <c r="M5" s="397" t="s">
        <v>22</v>
      </c>
      <c r="N5" s="398"/>
    </row>
    <row r="6" spans="1:14" s="1" customFormat="1" ht="63" customHeight="1" x14ac:dyDescent="0.35">
      <c r="A6" s="432"/>
      <c r="B6" s="400"/>
      <c r="C6" s="102" t="s">
        <v>95</v>
      </c>
      <c r="D6" s="103" t="s">
        <v>85</v>
      </c>
      <c r="E6" s="400"/>
      <c r="F6" s="197" t="s">
        <v>9</v>
      </c>
      <c r="G6" s="100" t="s">
        <v>96</v>
      </c>
      <c r="H6" s="199" t="s">
        <v>10</v>
      </c>
      <c r="I6" s="106" t="s">
        <v>97</v>
      </c>
      <c r="J6" s="433"/>
      <c r="K6" s="400"/>
      <c r="L6" s="396"/>
      <c r="M6" s="200" t="s">
        <v>23</v>
      </c>
      <c r="N6" s="50" t="s">
        <v>24</v>
      </c>
    </row>
    <row r="7" spans="1:14" s="1" customFormat="1" x14ac:dyDescent="0.35">
      <c r="A7" s="401">
        <v>1</v>
      </c>
      <c r="B7" s="107" t="s">
        <v>173</v>
      </c>
      <c r="C7" s="424">
        <v>467200</v>
      </c>
      <c r="D7" s="424">
        <v>490871</v>
      </c>
      <c r="E7" s="428" t="s">
        <v>99</v>
      </c>
      <c r="F7" s="390" t="s">
        <v>162</v>
      </c>
      <c r="G7" s="393">
        <v>483503</v>
      </c>
      <c r="H7" s="390" t="s">
        <v>162</v>
      </c>
      <c r="I7" s="393">
        <v>483503</v>
      </c>
      <c r="J7" s="112" t="s">
        <v>139</v>
      </c>
      <c r="K7" s="201" t="s">
        <v>174</v>
      </c>
      <c r="L7" s="382" t="s">
        <v>213</v>
      </c>
      <c r="M7" s="379" t="s">
        <v>168</v>
      </c>
      <c r="N7" s="385"/>
    </row>
    <row r="8" spans="1:14" s="1" customFormat="1" x14ac:dyDescent="0.35">
      <c r="A8" s="435"/>
      <c r="B8" s="94" t="s">
        <v>175</v>
      </c>
      <c r="C8" s="425"/>
      <c r="D8" s="425"/>
      <c r="E8" s="429"/>
      <c r="F8" s="391"/>
      <c r="G8" s="394"/>
      <c r="H8" s="391"/>
      <c r="I8" s="394"/>
      <c r="J8" s="87" t="s">
        <v>105</v>
      </c>
      <c r="K8" s="114" t="s">
        <v>176</v>
      </c>
      <c r="L8" s="383"/>
      <c r="M8" s="380"/>
      <c r="N8" s="386"/>
    </row>
    <row r="9" spans="1:14" s="1" customFormat="1" ht="21.75" customHeight="1" x14ac:dyDescent="0.35">
      <c r="A9" s="403"/>
      <c r="B9" s="115" t="s">
        <v>177</v>
      </c>
      <c r="C9" s="426"/>
      <c r="D9" s="427"/>
      <c r="E9" s="430"/>
      <c r="F9" s="392"/>
      <c r="G9" s="395"/>
      <c r="H9" s="392"/>
      <c r="I9" s="395"/>
      <c r="J9" s="118"/>
      <c r="K9" s="118"/>
      <c r="L9" s="384"/>
      <c r="M9" s="381"/>
      <c r="N9" s="387"/>
    </row>
    <row r="10" spans="1:14" s="1" customFormat="1" ht="21" customHeight="1" x14ac:dyDescent="0.35">
      <c r="A10" s="401">
        <v>2</v>
      </c>
      <c r="B10" s="107" t="s">
        <v>178</v>
      </c>
      <c r="C10" s="424">
        <v>29600</v>
      </c>
      <c r="D10" s="424">
        <v>31672</v>
      </c>
      <c r="E10" s="428" t="s">
        <v>99</v>
      </c>
      <c r="F10" s="190" t="s">
        <v>179</v>
      </c>
      <c r="G10" s="193">
        <v>31672</v>
      </c>
      <c r="H10" s="390" t="s">
        <v>179</v>
      </c>
      <c r="I10" s="393">
        <v>31672</v>
      </c>
      <c r="J10" s="112" t="s">
        <v>101</v>
      </c>
      <c r="K10" s="107" t="s">
        <v>180</v>
      </c>
      <c r="L10" s="382" t="s">
        <v>170</v>
      </c>
      <c r="M10" s="379" t="s">
        <v>168</v>
      </c>
      <c r="N10" s="385"/>
    </row>
    <row r="11" spans="1:14" s="1" customFormat="1" x14ac:dyDescent="0.35">
      <c r="A11" s="402"/>
      <c r="B11" s="97" t="s">
        <v>181</v>
      </c>
      <c r="C11" s="425"/>
      <c r="D11" s="425"/>
      <c r="E11" s="429"/>
      <c r="F11" s="195" t="s">
        <v>182</v>
      </c>
      <c r="G11" s="96">
        <v>39590</v>
      </c>
      <c r="H11" s="391"/>
      <c r="I11" s="394"/>
      <c r="J11" s="87" t="s">
        <v>105</v>
      </c>
      <c r="K11" s="94" t="s">
        <v>183</v>
      </c>
      <c r="L11" s="383"/>
      <c r="M11" s="380"/>
      <c r="N11" s="386"/>
    </row>
    <row r="12" spans="1:14" s="1" customFormat="1" ht="21.75" customHeight="1" x14ac:dyDescent="0.35">
      <c r="A12" s="403"/>
      <c r="B12" s="119" t="s">
        <v>184</v>
      </c>
      <c r="C12" s="427"/>
      <c r="D12" s="427"/>
      <c r="E12" s="430"/>
      <c r="F12" s="196" t="s">
        <v>185</v>
      </c>
      <c r="G12" s="117">
        <v>43549</v>
      </c>
      <c r="H12" s="392"/>
      <c r="I12" s="395"/>
      <c r="J12" s="119"/>
      <c r="K12" s="120"/>
      <c r="L12" s="384"/>
      <c r="M12" s="381"/>
      <c r="N12" s="387"/>
    </row>
    <row r="13" spans="1:14" s="1" customFormat="1" ht="21" customHeight="1" x14ac:dyDescent="0.35">
      <c r="A13" s="401">
        <v>3</v>
      </c>
      <c r="B13" s="107" t="s">
        <v>173</v>
      </c>
      <c r="C13" s="425">
        <v>467200</v>
      </c>
      <c r="D13" s="425">
        <v>443512</v>
      </c>
      <c r="E13" s="429" t="s">
        <v>99</v>
      </c>
      <c r="F13" s="390" t="s">
        <v>186</v>
      </c>
      <c r="G13" s="393">
        <v>436599</v>
      </c>
      <c r="H13" s="390" t="s">
        <v>186</v>
      </c>
      <c r="I13" s="393">
        <v>436599</v>
      </c>
      <c r="J13" s="112" t="s">
        <v>139</v>
      </c>
      <c r="K13" s="107" t="s">
        <v>187</v>
      </c>
      <c r="L13" s="382" t="s">
        <v>213</v>
      </c>
      <c r="M13" s="379" t="s">
        <v>168</v>
      </c>
      <c r="N13" s="385"/>
    </row>
    <row r="14" spans="1:14" s="1" customFormat="1" x14ac:dyDescent="0.35">
      <c r="A14" s="402"/>
      <c r="B14" s="94" t="s">
        <v>175</v>
      </c>
      <c r="C14" s="425"/>
      <c r="D14" s="425"/>
      <c r="E14" s="411"/>
      <c r="F14" s="391"/>
      <c r="G14" s="394"/>
      <c r="H14" s="391"/>
      <c r="I14" s="394"/>
      <c r="J14" s="87" t="s">
        <v>105</v>
      </c>
      <c r="K14" s="94" t="s">
        <v>183</v>
      </c>
      <c r="L14" s="383"/>
      <c r="M14" s="380"/>
      <c r="N14" s="386"/>
    </row>
    <row r="15" spans="1:14" s="1" customFormat="1" x14ac:dyDescent="0.35">
      <c r="A15" s="403"/>
      <c r="B15" s="115" t="s">
        <v>188</v>
      </c>
      <c r="C15" s="427"/>
      <c r="D15" s="427"/>
      <c r="E15" s="430"/>
      <c r="F15" s="392"/>
      <c r="G15" s="395"/>
      <c r="H15" s="392"/>
      <c r="I15" s="395"/>
      <c r="J15" s="196"/>
      <c r="K15" s="120"/>
      <c r="L15" s="384"/>
      <c r="M15" s="381"/>
      <c r="N15" s="387"/>
    </row>
    <row r="16" spans="1:14" s="1" customFormat="1" x14ac:dyDescent="0.35">
      <c r="A16" s="401">
        <v>4</v>
      </c>
      <c r="B16" s="97" t="s">
        <v>189</v>
      </c>
      <c r="C16" s="425">
        <v>465000</v>
      </c>
      <c r="D16" s="425">
        <v>491982</v>
      </c>
      <c r="E16" s="429" t="s">
        <v>99</v>
      </c>
      <c r="F16" s="390" t="s">
        <v>190</v>
      </c>
      <c r="G16" s="393">
        <v>484790</v>
      </c>
      <c r="H16" s="390" t="s">
        <v>190</v>
      </c>
      <c r="I16" s="393">
        <v>484790</v>
      </c>
      <c r="J16" s="112"/>
      <c r="K16" s="107"/>
      <c r="L16" s="382" t="s">
        <v>214</v>
      </c>
      <c r="M16" s="379" t="s">
        <v>168</v>
      </c>
      <c r="N16" s="385"/>
    </row>
    <row r="17" spans="1:14" s="1" customFormat="1" ht="21" customHeight="1" x14ac:dyDescent="0.35">
      <c r="A17" s="402"/>
      <c r="B17" s="97" t="s">
        <v>191</v>
      </c>
      <c r="C17" s="425"/>
      <c r="D17" s="425"/>
      <c r="E17" s="429"/>
      <c r="F17" s="391"/>
      <c r="G17" s="394"/>
      <c r="H17" s="391"/>
      <c r="I17" s="394"/>
      <c r="J17" s="87" t="s">
        <v>139</v>
      </c>
      <c r="K17" s="94" t="s">
        <v>192</v>
      </c>
      <c r="L17" s="383"/>
      <c r="M17" s="380"/>
      <c r="N17" s="386"/>
    </row>
    <row r="18" spans="1:14" s="1" customFormat="1" ht="21" customHeight="1" x14ac:dyDescent="0.35">
      <c r="A18" s="435"/>
      <c r="B18" s="97" t="s">
        <v>155</v>
      </c>
      <c r="C18" s="436"/>
      <c r="D18" s="425"/>
      <c r="E18" s="429"/>
      <c r="F18" s="391"/>
      <c r="G18" s="394"/>
      <c r="H18" s="391"/>
      <c r="I18" s="394"/>
      <c r="J18" s="87" t="s">
        <v>105</v>
      </c>
      <c r="K18" s="94" t="s">
        <v>183</v>
      </c>
      <c r="L18" s="383"/>
      <c r="M18" s="380"/>
      <c r="N18" s="386"/>
    </row>
    <row r="19" spans="1:14" s="1" customFormat="1" ht="21" customHeight="1" x14ac:dyDescent="0.35">
      <c r="A19" s="403"/>
      <c r="B19" s="119" t="s">
        <v>193</v>
      </c>
      <c r="C19" s="427"/>
      <c r="D19" s="427"/>
      <c r="E19" s="430"/>
      <c r="F19" s="392"/>
      <c r="G19" s="395"/>
      <c r="H19" s="392"/>
      <c r="I19" s="395"/>
      <c r="J19" s="196"/>
      <c r="K19" s="120"/>
      <c r="L19" s="384"/>
      <c r="M19" s="381"/>
      <c r="N19" s="387"/>
    </row>
    <row r="20" spans="1:14" s="1" customFormat="1" ht="21" customHeight="1" x14ac:dyDescent="0.35">
      <c r="A20" s="401">
        <v>5</v>
      </c>
      <c r="B20" s="107" t="s">
        <v>173</v>
      </c>
      <c r="C20" s="424">
        <v>467200</v>
      </c>
      <c r="D20" s="424">
        <v>326998</v>
      </c>
      <c r="E20" s="428" t="s">
        <v>99</v>
      </c>
      <c r="F20" s="390" t="s">
        <v>194</v>
      </c>
      <c r="G20" s="393">
        <v>321901</v>
      </c>
      <c r="H20" s="390" t="s">
        <v>194</v>
      </c>
      <c r="I20" s="393">
        <v>321901</v>
      </c>
      <c r="J20" s="112" t="s">
        <v>139</v>
      </c>
      <c r="K20" s="107" t="s">
        <v>195</v>
      </c>
      <c r="L20" s="382" t="s">
        <v>213</v>
      </c>
      <c r="M20" s="379" t="s">
        <v>168</v>
      </c>
      <c r="N20" s="376"/>
    </row>
    <row r="21" spans="1:14" s="1" customFormat="1" ht="21" customHeight="1" x14ac:dyDescent="0.35">
      <c r="A21" s="402"/>
      <c r="B21" s="94" t="s">
        <v>175</v>
      </c>
      <c r="C21" s="425"/>
      <c r="D21" s="425"/>
      <c r="E21" s="429"/>
      <c r="F21" s="391"/>
      <c r="G21" s="394"/>
      <c r="H21" s="391"/>
      <c r="I21" s="394"/>
      <c r="J21" s="87" t="s">
        <v>105</v>
      </c>
      <c r="K21" s="94" t="s">
        <v>196</v>
      </c>
      <c r="L21" s="383"/>
      <c r="M21" s="380"/>
      <c r="N21" s="377"/>
    </row>
    <row r="22" spans="1:14" s="1" customFormat="1" ht="21" customHeight="1" x14ac:dyDescent="0.35">
      <c r="A22" s="403"/>
      <c r="B22" s="115" t="s">
        <v>197</v>
      </c>
      <c r="C22" s="427"/>
      <c r="D22" s="427"/>
      <c r="E22" s="430"/>
      <c r="F22" s="392"/>
      <c r="G22" s="395"/>
      <c r="H22" s="392"/>
      <c r="I22" s="395"/>
      <c r="J22" s="196"/>
      <c r="K22" s="115"/>
      <c r="L22" s="384"/>
      <c r="M22" s="381"/>
      <c r="N22" s="378"/>
    </row>
    <row r="23" spans="1:14" s="1" customFormat="1" ht="21" customHeight="1" x14ac:dyDescent="0.35">
      <c r="A23" s="401">
        <v>6</v>
      </c>
      <c r="B23" s="97" t="s">
        <v>198</v>
      </c>
      <c r="C23" s="424">
        <v>24440</v>
      </c>
      <c r="D23" s="424">
        <v>26150.799999999999</v>
      </c>
      <c r="E23" s="428" t="s">
        <v>99</v>
      </c>
      <c r="F23" s="191" t="s">
        <v>132</v>
      </c>
      <c r="G23" s="194">
        <v>26150.799999999999</v>
      </c>
      <c r="H23" s="390" t="s">
        <v>132</v>
      </c>
      <c r="I23" s="393">
        <v>26150.799999999999</v>
      </c>
      <c r="J23" s="123" t="s">
        <v>101</v>
      </c>
      <c r="K23" s="124" t="s">
        <v>199</v>
      </c>
      <c r="L23" s="382" t="s">
        <v>215</v>
      </c>
      <c r="M23" s="379" t="s">
        <v>168</v>
      </c>
      <c r="N23" s="376"/>
    </row>
    <row r="24" spans="1:14" s="1" customFormat="1" ht="21" customHeight="1" x14ac:dyDescent="0.35">
      <c r="A24" s="402"/>
      <c r="B24" s="97" t="s">
        <v>200</v>
      </c>
      <c r="C24" s="425"/>
      <c r="D24" s="425"/>
      <c r="E24" s="429"/>
      <c r="F24" s="195" t="s">
        <v>201</v>
      </c>
      <c r="G24" s="96">
        <v>27820</v>
      </c>
      <c r="H24" s="391"/>
      <c r="I24" s="394"/>
      <c r="J24" s="125" t="s">
        <v>105</v>
      </c>
      <c r="K24" s="94" t="s">
        <v>202</v>
      </c>
      <c r="L24" s="383"/>
      <c r="M24" s="380"/>
      <c r="N24" s="377"/>
    </row>
    <row r="25" spans="1:14" s="1" customFormat="1" ht="21" customHeight="1" x14ac:dyDescent="0.35">
      <c r="A25" s="403"/>
      <c r="B25" s="119"/>
      <c r="C25" s="427"/>
      <c r="D25" s="427"/>
      <c r="E25" s="430"/>
      <c r="F25" s="196" t="s">
        <v>203</v>
      </c>
      <c r="G25" s="117">
        <v>28547.599999999999</v>
      </c>
      <c r="H25" s="392"/>
      <c r="I25" s="395"/>
      <c r="J25" s="196"/>
      <c r="K25" s="115"/>
      <c r="L25" s="384"/>
      <c r="M25" s="381"/>
      <c r="N25" s="378"/>
    </row>
    <row r="26" spans="1:14" s="98" customFormat="1" ht="21" customHeight="1" x14ac:dyDescent="0.35">
      <c r="A26" s="129"/>
      <c r="B26" s="388" t="s">
        <v>204</v>
      </c>
      <c r="C26" s="388"/>
      <c r="D26" s="388"/>
      <c r="E26" s="388"/>
      <c r="F26" s="388"/>
      <c r="G26" s="388"/>
      <c r="H26" s="431"/>
      <c r="I26" s="130">
        <f>SUM(I7:I25)</f>
        <v>1784615.8</v>
      </c>
      <c r="J26" s="131"/>
      <c r="K26" s="132"/>
      <c r="L26" s="163"/>
      <c r="M26" s="163"/>
      <c r="N26" s="163"/>
    </row>
    <row r="27" spans="1:14" x14ac:dyDescent="0.35">
      <c r="A27" s="133"/>
      <c r="B27" s="134"/>
      <c r="C27" s="134"/>
      <c r="D27" s="134"/>
      <c r="E27" s="134"/>
      <c r="F27" s="134"/>
      <c r="G27" s="134"/>
      <c r="H27" s="134"/>
      <c r="I27" s="135"/>
      <c r="J27" s="136"/>
      <c r="K27" s="137"/>
    </row>
    <row r="28" spans="1:14" x14ac:dyDescent="0.35">
      <c r="A28" s="133"/>
      <c r="B28" s="134"/>
      <c r="C28" s="134"/>
      <c r="D28" s="134"/>
      <c r="E28" s="134"/>
      <c r="F28" s="134"/>
      <c r="G28" s="134"/>
      <c r="H28" s="134"/>
      <c r="I28" s="135"/>
      <c r="J28" s="136"/>
      <c r="K28" s="137"/>
    </row>
    <row r="29" spans="1:14" x14ac:dyDescent="0.35">
      <c r="A29" s="133"/>
      <c r="B29" s="134"/>
      <c r="C29" s="134"/>
      <c r="D29" s="134"/>
      <c r="E29" s="134"/>
      <c r="F29" s="134"/>
      <c r="G29" s="134"/>
      <c r="H29" s="134"/>
      <c r="I29" s="135"/>
      <c r="J29" s="136"/>
      <c r="K29" s="137"/>
    </row>
    <row r="30" spans="1:14" x14ac:dyDescent="0.35">
      <c r="A30" s="133"/>
      <c r="B30" s="134"/>
      <c r="C30" s="134"/>
      <c r="D30" s="134"/>
      <c r="E30" s="134"/>
      <c r="F30" s="134"/>
      <c r="G30" s="134"/>
      <c r="H30" s="138"/>
      <c r="I30" s="135"/>
      <c r="J30" s="136"/>
      <c r="K30" s="137"/>
    </row>
    <row r="32" spans="1:14" x14ac:dyDescent="0.35">
      <c r="F32" s="91"/>
    </row>
    <row r="33" spans="1:14" x14ac:dyDescent="0.35">
      <c r="A33" s="421" t="s">
        <v>212</v>
      </c>
      <c r="B33" s="421"/>
      <c r="C33" s="421"/>
      <c r="D33" s="421"/>
      <c r="E33" s="421"/>
      <c r="F33" s="421"/>
      <c r="G33" s="421"/>
      <c r="H33" s="421"/>
      <c r="I33" s="421"/>
      <c r="J33" s="421"/>
    </row>
    <row r="34" spans="1:14" x14ac:dyDescent="0.35">
      <c r="A34" s="421" t="s">
        <v>77</v>
      </c>
      <c r="B34" s="421"/>
      <c r="C34" s="421"/>
      <c r="D34" s="421"/>
      <c r="E34" s="421"/>
      <c r="F34" s="421"/>
      <c r="G34" s="421"/>
      <c r="H34" s="421"/>
      <c r="I34" s="421"/>
      <c r="J34" s="421"/>
      <c r="N34" s="198" t="s">
        <v>87</v>
      </c>
    </row>
    <row r="35" spans="1:14" x14ac:dyDescent="0.35">
      <c r="A35" s="421" t="s">
        <v>211</v>
      </c>
      <c r="B35" s="421"/>
      <c r="C35" s="421"/>
      <c r="D35" s="421"/>
      <c r="E35" s="421"/>
      <c r="F35" s="421"/>
      <c r="G35" s="421"/>
      <c r="H35" s="421"/>
      <c r="I35" s="421"/>
      <c r="J35" s="421"/>
    </row>
    <row r="36" spans="1:14" x14ac:dyDescent="0.35">
      <c r="A36" s="99"/>
      <c r="B36" s="198"/>
      <c r="C36" s="198"/>
      <c r="D36" s="198"/>
      <c r="E36" s="198"/>
      <c r="F36" s="198"/>
      <c r="G36" s="198"/>
      <c r="H36" s="198"/>
      <c r="I36" s="198"/>
      <c r="J36" s="198"/>
    </row>
    <row r="37" spans="1:14" ht="42" x14ac:dyDescent="0.35">
      <c r="A37" s="422" t="s">
        <v>1</v>
      </c>
      <c r="B37" s="400" t="s">
        <v>89</v>
      </c>
      <c r="C37" s="100" t="s">
        <v>90</v>
      </c>
      <c r="D37" s="101" t="s">
        <v>91</v>
      </c>
      <c r="E37" s="400" t="s">
        <v>4</v>
      </c>
      <c r="F37" s="400" t="s">
        <v>5</v>
      </c>
      <c r="G37" s="400"/>
      <c r="H37" s="423" t="s">
        <v>92</v>
      </c>
      <c r="I37" s="423"/>
      <c r="J37" s="399" t="s">
        <v>93</v>
      </c>
      <c r="K37" s="399" t="s">
        <v>94</v>
      </c>
      <c r="L37" s="396" t="s">
        <v>64</v>
      </c>
      <c r="M37" s="397" t="s">
        <v>22</v>
      </c>
      <c r="N37" s="398"/>
    </row>
    <row r="38" spans="1:14" ht="63" x14ac:dyDescent="0.35">
      <c r="A38" s="432"/>
      <c r="B38" s="400"/>
      <c r="C38" s="102" t="s">
        <v>95</v>
      </c>
      <c r="D38" s="103" t="s">
        <v>85</v>
      </c>
      <c r="E38" s="400"/>
      <c r="F38" s="197" t="s">
        <v>9</v>
      </c>
      <c r="G38" s="100" t="s">
        <v>96</v>
      </c>
      <c r="H38" s="199" t="s">
        <v>10</v>
      </c>
      <c r="I38" s="106" t="s">
        <v>97</v>
      </c>
      <c r="J38" s="433"/>
      <c r="K38" s="400"/>
      <c r="L38" s="396"/>
      <c r="M38" s="200" t="s">
        <v>23</v>
      </c>
      <c r="N38" s="50" t="s">
        <v>24</v>
      </c>
    </row>
    <row r="39" spans="1:14" ht="21" customHeight="1" x14ac:dyDescent="0.35">
      <c r="A39" s="401">
        <v>1</v>
      </c>
      <c r="B39" s="92" t="s">
        <v>205</v>
      </c>
      <c r="C39" s="424">
        <v>1800000</v>
      </c>
      <c r="D39" s="424">
        <v>1907684.81</v>
      </c>
      <c r="E39" s="428" t="s">
        <v>19</v>
      </c>
      <c r="F39" s="390" t="s">
        <v>206</v>
      </c>
      <c r="G39" s="393">
        <v>1925900</v>
      </c>
      <c r="H39" s="390" t="s">
        <v>206</v>
      </c>
      <c r="I39" s="393">
        <v>1907684.81</v>
      </c>
      <c r="J39" s="192" t="s">
        <v>139</v>
      </c>
      <c r="K39" s="201" t="s">
        <v>207</v>
      </c>
      <c r="L39" s="382" t="s">
        <v>216</v>
      </c>
      <c r="M39" s="379" t="s">
        <v>168</v>
      </c>
      <c r="N39" s="385"/>
    </row>
    <row r="40" spans="1:14" x14ac:dyDescent="0.35">
      <c r="A40" s="402"/>
      <c r="B40" s="89" t="s">
        <v>141</v>
      </c>
      <c r="C40" s="425"/>
      <c r="D40" s="425"/>
      <c r="E40" s="429"/>
      <c r="F40" s="391"/>
      <c r="G40" s="394"/>
      <c r="H40" s="391"/>
      <c r="I40" s="394"/>
      <c r="J40" s="87" t="s">
        <v>105</v>
      </c>
      <c r="K40" s="114" t="s">
        <v>208</v>
      </c>
      <c r="L40" s="383"/>
      <c r="M40" s="380"/>
      <c r="N40" s="386"/>
    </row>
    <row r="41" spans="1:14" x14ac:dyDescent="0.35">
      <c r="A41" s="403"/>
      <c r="B41" s="143" t="s">
        <v>209</v>
      </c>
      <c r="C41" s="426"/>
      <c r="D41" s="427"/>
      <c r="E41" s="430"/>
      <c r="F41" s="392"/>
      <c r="G41" s="395"/>
      <c r="H41" s="392"/>
      <c r="I41" s="395"/>
      <c r="J41" s="189"/>
      <c r="K41" s="144"/>
      <c r="L41" s="384"/>
      <c r="M41" s="381"/>
      <c r="N41" s="387"/>
    </row>
    <row r="42" spans="1:14" x14ac:dyDescent="0.35">
      <c r="A42" s="145"/>
      <c r="B42" s="419" t="s">
        <v>158</v>
      </c>
      <c r="C42" s="419"/>
      <c r="D42" s="419"/>
      <c r="E42" s="419"/>
      <c r="F42" s="419"/>
      <c r="G42" s="419"/>
      <c r="H42" s="420"/>
      <c r="I42" s="146">
        <f>SUM(I39:I41)</f>
        <v>1907684.81</v>
      </c>
      <c r="J42" s="147"/>
      <c r="K42" s="148"/>
      <c r="L42" s="164"/>
      <c r="M42" s="164"/>
      <c r="N42" s="164"/>
    </row>
  </sheetData>
  <mergeCells count="99">
    <mergeCell ref="G16:G19"/>
    <mergeCell ref="F16:F19"/>
    <mergeCell ref="G13:G15"/>
    <mergeCell ref="F13:F15"/>
    <mergeCell ref="G20:G22"/>
    <mergeCell ref="B42:H42"/>
    <mergeCell ref="F20:F22"/>
    <mergeCell ref="F39:F41"/>
    <mergeCell ref="G39:G41"/>
    <mergeCell ref="A35:J35"/>
    <mergeCell ref="B26:H26"/>
    <mergeCell ref="A33:J33"/>
    <mergeCell ref="A34:J34"/>
    <mergeCell ref="A39:A41"/>
    <mergeCell ref="C39:C41"/>
    <mergeCell ref="D39:D41"/>
    <mergeCell ref="E39:E41"/>
    <mergeCell ref="H39:H41"/>
    <mergeCell ref="A37:A38"/>
    <mergeCell ref="B37:B38"/>
    <mergeCell ref="E37:E38"/>
    <mergeCell ref="F37:G37"/>
    <mergeCell ref="H37:I37"/>
    <mergeCell ref="J37:J38"/>
    <mergeCell ref="I39:I41"/>
    <mergeCell ref="L39:L41"/>
    <mergeCell ref="N23:N25"/>
    <mergeCell ref="M20:M22"/>
    <mergeCell ref="N20:N22"/>
    <mergeCell ref="I23:I25"/>
    <mergeCell ref="L23:L25"/>
    <mergeCell ref="M23:M25"/>
    <mergeCell ref="M39:M41"/>
    <mergeCell ref="N39:N41"/>
    <mergeCell ref="K37:K38"/>
    <mergeCell ref="L37:L38"/>
    <mergeCell ref="M37:N37"/>
    <mergeCell ref="A23:A25"/>
    <mergeCell ref="C23:C25"/>
    <mergeCell ref="D23:D25"/>
    <mergeCell ref="E23:E25"/>
    <mergeCell ref="H23:H25"/>
    <mergeCell ref="L16:L19"/>
    <mergeCell ref="M16:M19"/>
    <mergeCell ref="N16:N19"/>
    <mergeCell ref="A20:A22"/>
    <mergeCell ref="C20:C22"/>
    <mergeCell ref="D20:D22"/>
    <mergeCell ref="E20:E22"/>
    <mergeCell ref="H20:H22"/>
    <mergeCell ref="I20:I22"/>
    <mergeCell ref="L20:L22"/>
    <mergeCell ref="A16:A19"/>
    <mergeCell ref="C16:C19"/>
    <mergeCell ref="D16:D19"/>
    <mergeCell ref="E16:E19"/>
    <mergeCell ref="H16:H19"/>
    <mergeCell ref="I16:I19"/>
    <mergeCell ref="I13:I15"/>
    <mergeCell ref="L13:L15"/>
    <mergeCell ref="M13:M15"/>
    <mergeCell ref="N13:N15"/>
    <mergeCell ref="A10:A12"/>
    <mergeCell ref="C10:C12"/>
    <mergeCell ref="D10:D12"/>
    <mergeCell ref="A13:A15"/>
    <mergeCell ref="C13:C15"/>
    <mergeCell ref="D13:D15"/>
    <mergeCell ref="E13:E15"/>
    <mergeCell ref="H13:H15"/>
    <mergeCell ref="E10:E12"/>
    <mergeCell ref="H10:H12"/>
    <mergeCell ref="I10:I12"/>
    <mergeCell ref="L10:L12"/>
    <mergeCell ref="K5:K6"/>
    <mergeCell ref="L5:L6"/>
    <mergeCell ref="M5:N5"/>
    <mergeCell ref="I7:I9"/>
    <mergeCell ref="L7:L9"/>
    <mergeCell ref="M7:M9"/>
    <mergeCell ref="N7:N9"/>
    <mergeCell ref="M10:M12"/>
    <mergeCell ref="N10:N12"/>
    <mergeCell ref="A7:A9"/>
    <mergeCell ref="C7:C9"/>
    <mergeCell ref="D7:D9"/>
    <mergeCell ref="E7:E9"/>
    <mergeCell ref="H7:H9"/>
    <mergeCell ref="G7:G9"/>
    <mergeCell ref="F7:F9"/>
    <mergeCell ref="A1:J1"/>
    <mergeCell ref="A2:J2"/>
    <mergeCell ref="A3:J3"/>
    <mergeCell ref="A5:A6"/>
    <mergeCell ref="B5:B6"/>
    <mergeCell ref="E5:E6"/>
    <mergeCell ref="F5:G5"/>
    <mergeCell ref="H5:I5"/>
    <mergeCell ref="J5:J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41"/>
  <sheetViews>
    <sheetView zoomScaleSheetLayoutView="100" workbookViewId="0">
      <selection activeCell="E17" sqref="E17"/>
    </sheetView>
  </sheetViews>
  <sheetFormatPr defaultColWidth="8.75" defaultRowHeight="18.75" x14ac:dyDescent="0.3"/>
  <cols>
    <col min="1" max="1" width="8.75" style="9"/>
    <col min="2" max="2" width="39.875" style="9" customWidth="1"/>
    <col min="3" max="3" width="18.5" style="13" bestFit="1" customWidth="1"/>
    <col min="4" max="4" width="17.5" style="13" customWidth="1"/>
    <col min="5" max="5" width="19.625" style="13" customWidth="1"/>
    <col min="6" max="6" width="13.25" style="13" customWidth="1"/>
    <col min="7" max="7" width="15" style="13" customWidth="1"/>
    <col min="8" max="8" width="13.5" style="13" customWidth="1"/>
    <col min="9" max="9" width="14.625" style="13" customWidth="1"/>
    <col min="10" max="10" width="13.5" style="13" customWidth="1"/>
    <col min="11" max="11" width="14.625" style="13" customWidth="1"/>
    <col min="12" max="12" width="13.5" style="13" hidden="1" customWidth="1"/>
    <col min="13" max="28" width="14.625" style="13" hidden="1" customWidth="1"/>
    <col min="29" max="29" width="19.625" style="13" hidden="1" customWidth="1"/>
    <col min="30" max="30" width="15.875" style="13" customWidth="1"/>
    <col min="31" max="31" width="16.875" style="13" customWidth="1"/>
    <col min="32" max="32" width="14.75" style="9" customWidth="1"/>
    <col min="33" max="16384" width="8.75" style="9"/>
  </cols>
  <sheetData>
    <row r="1" spans="1:32" x14ac:dyDescent="0.3">
      <c r="A1" s="366" t="s">
        <v>53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</row>
    <row r="2" spans="1:32" x14ac:dyDescent="0.3">
      <c r="A2" s="366" t="s">
        <v>254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</row>
    <row r="3" spans="1:32" x14ac:dyDescent="0.3">
      <c r="A3" s="367" t="s">
        <v>77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</row>
    <row r="4" spans="1:32" x14ac:dyDescent="0.3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</row>
    <row r="5" spans="1:32" x14ac:dyDescent="0.3">
      <c r="A5" s="211"/>
      <c r="B5" s="211"/>
      <c r="C5" s="211"/>
      <c r="D5" s="211"/>
      <c r="E5" s="211"/>
      <c r="F5" s="361">
        <v>23651</v>
      </c>
      <c r="G5" s="362"/>
      <c r="H5" s="361">
        <v>23682</v>
      </c>
      <c r="I5" s="362"/>
      <c r="J5" s="361">
        <v>23712</v>
      </c>
      <c r="K5" s="362"/>
      <c r="L5" s="361">
        <v>23743</v>
      </c>
      <c r="M5" s="362"/>
      <c r="N5" s="361">
        <v>23774</v>
      </c>
      <c r="O5" s="362"/>
      <c r="P5" s="361">
        <v>23802</v>
      </c>
      <c r="Q5" s="362"/>
      <c r="R5" s="361">
        <v>23833</v>
      </c>
      <c r="S5" s="362"/>
      <c r="T5" s="361">
        <v>23863</v>
      </c>
      <c r="U5" s="362"/>
      <c r="V5" s="361">
        <v>23894</v>
      </c>
      <c r="W5" s="362"/>
      <c r="X5" s="361">
        <v>23924</v>
      </c>
      <c r="Y5" s="362"/>
      <c r="Z5" s="361">
        <v>23955</v>
      </c>
      <c r="AA5" s="362"/>
      <c r="AB5" s="361">
        <v>23986</v>
      </c>
      <c r="AC5" s="362"/>
      <c r="AD5" s="363" t="s">
        <v>55</v>
      </c>
      <c r="AE5" s="364"/>
      <c r="AF5" s="365"/>
    </row>
    <row r="6" spans="1:32" ht="36" customHeight="1" x14ac:dyDescent="0.3">
      <c r="A6" s="372" t="s">
        <v>25</v>
      </c>
      <c r="B6" s="372" t="s">
        <v>26</v>
      </c>
      <c r="C6" s="371" t="s">
        <v>61</v>
      </c>
      <c r="D6" s="373"/>
      <c r="E6" s="374"/>
      <c r="F6" s="374" t="s">
        <v>27</v>
      </c>
      <c r="G6" s="368" t="s">
        <v>28</v>
      </c>
      <c r="H6" s="368" t="s">
        <v>27</v>
      </c>
      <c r="I6" s="368" t="s">
        <v>28</v>
      </c>
      <c r="J6" s="368" t="s">
        <v>27</v>
      </c>
      <c r="K6" s="371" t="s">
        <v>28</v>
      </c>
      <c r="L6" s="369" t="s">
        <v>27</v>
      </c>
      <c r="M6" s="369" t="s">
        <v>28</v>
      </c>
      <c r="N6" s="369" t="s">
        <v>27</v>
      </c>
      <c r="O6" s="369" t="s">
        <v>28</v>
      </c>
      <c r="P6" s="369" t="s">
        <v>27</v>
      </c>
      <c r="Q6" s="369" t="s">
        <v>28</v>
      </c>
      <c r="R6" s="369" t="s">
        <v>27</v>
      </c>
      <c r="S6" s="369" t="s">
        <v>28</v>
      </c>
      <c r="T6" s="369" t="s">
        <v>27</v>
      </c>
      <c r="U6" s="369" t="s">
        <v>28</v>
      </c>
      <c r="V6" s="369" t="s">
        <v>27</v>
      </c>
      <c r="W6" s="369" t="s">
        <v>28</v>
      </c>
      <c r="X6" s="369" t="s">
        <v>27</v>
      </c>
      <c r="Y6" s="369" t="s">
        <v>28</v>
      </c>
      <c r="Z6" s="369" t="s">
        <v>27</v>
      </c>
      <c r="AA6" s="369" t="s">
        <v>28</v>
      </c>
      <c r="AB6" s="369" t="s">
        <v>27</v>
      </c>
      <c r="AC6" s="369" t="s">
        <v>28</v>
      </c>
      <c r="AD6" s="368" t="s">
        <v>52</v>
      </c>
      <c r="AE6" s="368" t="s">
        <v>54</v>
      </c>
      <c r="AF6" s="375" t="s">
        <v>29</v>
      </c>
    </row>
    <row r="7" spans="1:32" s="10" customFormat="1" ht="27.75" customHeight="1" x14ac:dyDescent="0.2">
      <c r="A7" s="372"/>
      <c r="B7" s="372"/>
      <c r="C7" s="212" t="s">
        <v>66</v>
      </c>
      <c r="D7" s="213" t="s">
        <v>27</v>
      </c>
      <c r="E7" s="213" t="s">
        <v>28</v>
      </c>
      <c r="F7" s="374"/>
      <c r="G7" s="368"/>
      <c r="H7" s="368"/>
      <c r="I7" s="368"/>
      <c r="J7" s="368"/>
      <c r="K7" s="371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68"/>
      <c r="AE7" s="368"/>
      <c r="AF7" s="375"/>
    </row>
    <row r="8" spans="1:32" s="10" customFormat="1" ht="21.6" customHeight="1" x14ac:dyDescent="0.2">
      <c r="A8" s="51"/>
      <c r="B8" s="52" t="s">
        <v>58</v>
      </c>
      <c r="C8" s="53"/>
      <c r="D8" s="54"/>
      <c r="E8" s="54"/>
      <c r="F8" s="54"/>
      <c r="G8" s="53"/>
      <c r="H8" s="53"/>
      <c r="I8" s="53"/>
      <c r="J8" s="53"/>
      <c r="K8" s="55"/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3"/>
      <c r="AE8" s="53"/>
      <c r="AF8" s="58"/>
    </row>
    <row r="9" spans="1:32" x14ac:dyDescent="0.3">
      <c r="A9" s="18"/>
      <c r="B9" s="19" t="s">
        <v>30</v>
      </c>
      <c r="C9" s="15"/>
      <c r="D9" s="17"/>
      <c r="E9" s="17"/>
      <c r="F9" s="17"/>
      <c r="G9" s="15"/>
      <c r="H9" s="15"/>
      <c r="I9" s="15"/>
      <c r="J9" s="15"/>
      <c r="K9" s="23"/>
      <c r="L9" s="15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15"/>
      <c r="AE9" s="15"/>
      <c r="AF9" s="20"/>
    </row>
    <row r="10" spans="1:32" ht="21.75" x14ac:dyDescent="0.5">
      <c r="A10" s="18">
        <v>1</v>
      </c>
      <c r="B10" s="20" t="s">
        <v>31</v>
      </c>
      <c r="C10" s="84">
        <v>84838937</v>
      </c>
      <c r="D10" s="17">
        <v>84500000</v>
      </c>
      <c r="E10" s="17"/>
      <c r="F10" s="31"/>
      <c r="G10" s="32"/>
      <c r="H10" s="32">
        <v>1242003</v>
      </c>
      <c r="I10" s="32"/>
      <c r="J10" s="32">
        <v>326727</v>
      </c>
      <c r="K10" s="23"/>
      <c r="L10" s="15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15">
        <f>SUM(F10:AC10)</f>
        <v>1568730</v>
      </c>
      <c r="AE10" s="15">
        <f>F10+H10+J10</f>
        <v>1568730</v>
      </c>
      <c r="AF10" s="25">
        <f>AE10/AD10</f>
        <v>1</v>
      </c>
    </row>
    <row r="11" spans="1:32" ht="21.75" x14ac:dyDescent="0.5">
      <c r="A11" s="18">
        <v>2</v>
      </c>
      <c r="B11" s="21" t="s">
        <v>32</v>
      </c>
      <c r="C11" s="85">
        <v>1800000</v>
      </c>
      <c r="D11" s="17">
        <v>1800000</v>
      </c>
      <c r="E11" s="17"/>
      <c r="F11" s="31"/>
      <c r="G11" s="32"/>
      <c r="H11" s="32">
        <v>1907684.81</v>
      </c>
      <c r="I11" s="32"/>
      <c r="J11" s="15"/>
      <c r="K11" s="23"/>
      <c r="L11" s="15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15">
        <f>SUM(F11:AC11)</f>
        <v>1907684.81</v>
      </c>
      <c r="AE11" s="15">
        <f>F11+H11+J11</f>
        <v>1907684.81</v>
      </c>
      <c r="AF11" s="25">
        <f t="shared" ref="AF11:AF31" si="0">AE11/AD11</f>
        <v>1</v>
      </c>
    </row>
    <row r="12" spans="1:32" x14ac:dyDescent="0.3">
      <c r="A12" s="18">
        <v>3</v>
      </c>
      <c r="B12" s="21" t="s">
        <v>33</v>
      </c>
      <c r="C12" s="22">
        <v>1400000</v>
      </c>
      <c r="D12" s="17">
        <v>1000000</v>
      </c>
      <c r="E12" s="17"/>
      <c r="F12" s="31"/>
      <c r="G12" s="32"/>
      <c r="H12" s="32">
        <v>484790</v>
      </c>
      <c r="I12" s="32"/>
      <c r="J12" s="15"/>
      <c r="K12" s="23"/>
      <c r="L12" s="15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15">
        <f>SUM(F12:AC12)</f>
        <v>484790</v>
      </c>
      <c r="AE12" s="15">
        <f>F12+H12+J12</f>
        <v>484790</v>
      </c>
      <c r="AF12" s="25">
        <f t="shared" si="0"/>
        <v>1</v>
      </c>
    </row>
    <row r="13" spans="1:32" x14ac:dyDescent="0.3">
      <c r="A13" s="18">
        <v>4</v>
      </c>
      <c r="B13" s="21" t="s">
        <v>34</v>
      </c>
      <c r="C13" s="22">
        <v>6000000</v>
      </c>
      <c r="D13" s="17">
        <v>4000000</v>
      </c>
      <c r="E13" s="17"/>
      <c r="F13" s="31"/>
      <c r="G13" s="32"/>
      <c r="H13" s="32"/>
      <c r="I13" s="32"/>
      <c r="J13" s="15">
        <v>6757047</v>
      </c>
      <c r="K13" s="23"/>
      <c r="L13" s="15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15">
        <f>SUM(F13:AC13)</f>
        <v>6757047</v>
      </c>
      <c r="AE13" s="15">
        <f>F13+H13+J13</f>
        <v>6757047</v>
      </c>
      <c r="AF13" s="25">
        <f t="shared" si="0"/>
        <v>1</v>
      </c>
    </row>
    <row r="14" spans="1:32" x14ac:dyDescent="0.3">
      <c r="A14" s="18">
        <v>5</v>
      </c>
      <c r="B14" s="21" t="s">
        <v>35</v>
      </c>
      <c r="C14" s="22">
        <v>0</v>
      </c>
      <c r="D14" s="17">
        <v>0</v>
      </c>
      <c r="E14" s="17"/>
      <c r="F14" s="31"/>
      <c r="G14" s="32"/>
      <c r="H14" s="32"/>
      <c r="I14" s="32"/>
      <c r="J14" s="15"/>
      <c r="K14" s="23"/>
      <c r="L14" s="15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5">
        <f t="shared" ref="AD14:AD31" si="1">SUM(F14:AC14)</f>
        <v>0</v>
      </c>
      <c r="AE14" s="15">
        <f t="shared" ref="AE14:AE31" si="2">F14+H14+J14</f>
        <v>0</v>
      </c>
      <c r="AF14" s="25" t="e">
        <f t="shared" si="0"/>
        <v>#DIV/0!</v>
      </c>
    </row>
    <row r="15" spans="1:32" x14ac:dyDescent="0.3">
      <c r="A15" s="18">
        <v>6</v>
      </c>
      <c r="B15" s="20" t="s">
        <v>36</v>
      </c>
      <c r="C15" s="80">
        <v>2300000</v>
      </c>
      <c r="D15" s="73">
        <v>2300000</v>
      </c>
      <c r="E15" s="73"/>
      <c r="F15" s="33"/>
      <c r="G15" s="34"/>
      <c r="H15" s="34"/>
      <c r="I15" s="34"/>
      <c r="J15" s="16">
        <v>1882028.35</v>
      </c>
      <c r="K15" s="24"/>
      <c r="L15" s="16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5">
        <f t="shared" si="1"/>
        <v>1882028.35</v>
      </c>
      <c r="AE15" s="15">
        <f t="shared" si="2"/>
        <v>1882028.35</v>
      </c>
      <c r="AF15" s="25">
        <f t="shared" si="0"/>
        <v>1</v>
      </c>
    </row>
    <row r="16" spans="1:32" x14ac:dyDescent="0.3">
      <c r="A16" s="59"/>
      <c r="B16" s="60" t="s">
        <v>37</v>
      </c>
      <c r="C16" s="81"/>
      <c r="D16" s="74"/>
      <c r="E16" s="74"/>
      <c r="F16" s="62"/>
      <c r="G16" s="63"/>
      <c r="H16" s="63"/>
      <c r="I16" s="63"/>
      <c r="J16" s="61"/>
      <c r="K16" s="64"/>
      <c r="L16" s="61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1"/>
      <c r="AE16" s="61">
        <f t="shared" si="2"/>
        <v>0</v>
      </c>
      <c r="AF16" s="65" t="e">
        <f t="shared" si="0"/>
        <v>#DIV/0!</v>
      </c>
    </row>
    <row r="17" spans="1:32" x14ac:dyDescent="0.3">
      <c r="A17" s="18">
        <v>1</v>
      </c>
      <c r="B17" s="20" t="s">
        <v>78</v>
      </c>
      <c r="C17" s="22">
        <v>3800</v>
      </c>
      <c r="D17" s="17">
        <v>3800</v>
      </c>
      <c r="E17" s="17"/>
      <c r="F17" s="31">
        <v>3959</v>
      </c>
      <c r="G17" s="32"/>
      <c r="H17" s="32"/>
      <c r="I17" s="32"/>
      <c r="J17" s="15"/>
      <c r="K17" s="23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5">
        <f t="shared" si="1"/>
        <v>3959</v>
      </c>
      <c r="AE17" s="15">
        <f t="shared" si="2"/>
        <v>3959</v>
      </c>
      <c r="AF17" s="25">
        <f t="shared" si="0"/>
        <v>1</v>
      </c>
    </row>
    <row r="18" spans="1:32" x14ac:dyDescent="0.3">
      <c r="A18" s="18">
        <v>2</v>
      </c>
      <c r="B18" s="20" t="s">
        <v>79</v>
      </c>
      <c r="C18" s="22">
        <v>97200</v>
      </c>
      <c r="D18" s="17">
        <v>97200</v>
      </c>
      <c r="E18" s="17"/>
      <c r="F18" s="31">
        <v>61204</v>
      </c>
      <c r="G18" s="32"/>
      <c r="H18" s="32"/>
      <c r="I18" s="32"/>
      <c r="J18" s="15"/>
      <c r="K18" s="23"/>
      <c r="L18" s="1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15">
        <f t="shared" si="1"/>
        <v>61204</v>
      </c>
      <c r="AE18" s="15">
        <f t="shared" si="2"/>
        <v>61204</v>
      </c>
      <c r="AF18" s="25">
        <f t="shared" si="0"/>
        <v>1</v>
      </c>
    </row>
    <row r="19" spans="1:32" x14ac:dyDescent="0.3">
      <c r="A19" s="18">
        <v>3</v>
      </c>
      <c r="B19" s="20" t="s">
        <v>80</v>
      </c>
      <c r="C19" s="22">
        <v>80000</v>
      </c>
      <c r="D19" s="17">
        <v>80000</v>
      </c>
      <c r="E19" s="17"/>
      <c r="F19" s="31">
        <v>72332</v>
      </c>
      <c r="G19" s="32"/>
      <c r="H19" s="32"/>
      <c r="I19" s="32"/>
      <c r="J19" s="15"/>
      <c r="K19" s="23"/>
      <c r="L19" s="1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5">
        <f t="shared" si="1"/>
        <v>72332</v>
      </c>
      <c r="AE19" s="15">
        <f t="shared" si="2"/>
        <v>72332</v>
      </c>
      <c r="AF19" s="25">
        <f t="shared" si="0"/>
        <v>1</v>
      </c>
    </row>
    <row r="20" spans="1:32" x14ac:dyDescent="0.3">
      <c r="A20" s="18">
        <v>4</v>
      </c>
      <c r="B20" s="20" t="s">
        <v>82</v>
      </c>
      <c r="C20" s="22">
        <v>24000</v>
      </c>
      <c r="D20" s="17">
        <v>24000</v>
      </c>
      <c r="E20" s="17"/>
      <c r="F20" s="31">
        <v>21656.799999999999</v>
      </c>
      <c r="G20" s="32"/>
      <c r="H20" s="32"/>
      <c r="I20" s="32"/>
      <c r="J20" s="15"/>
      <c r="K20" s="23"/>
      <c r="L20" s="1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5">
        <f t="shared" si="1"/>
        <v>21656.799999999999</v>
      </c>
      <c r="AE20" s="15">
        <f t="shared" si="2"/>
        <v>21656.799999999999</v>
      </c>
      <c r="AF20" s="25">
        <f t="shared" si="0"/>
        <v>1</v>
      </c>
    </row>
    <row r="21" spans="1:32" x14ac:dyDescent="0.3">
      <c r="A21" s="18">
        <v>5</v>
      </c>
      <c r="B21" s="20" t="s">
        <v>81</v>
      </c>
      <c r="C21" s="22">
        <v>7000</v>
      </c>
      <c r="D21" s="17">
        <v>7000</v>
      </c>
      <c r="E21" s="17"/>
      <c r="F21" s="31">
        <v>6685.36</v>
      </c>
      <c r="G21" s="32"/>
      <c r="H21" s="32"/>
      <c r="I21" s="32"/>
      <c r="J21" s="15"/>
      <c r="K21" s="23"/>
      <c r="L21" s="15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15">
        <f t="shared" si="1"/>
        <v>6685.36</v>
      </c>
      <c r="AE21" s="15">
        <f t="shared" si="2"/>
        <v>6685.36</v>
      </c>
      <c r="AF21" s="25">
        <f t="shared" si="0"/>
        <v>1</v>
      </c>
    </row>
    <row r="22" spans="1:32" x14ac:dyDescent="0.3">
      <c r="A22" s="18">
        <v>6</v>
      </c>
      <c r="B22" s="20" t="s">
        <v>83</v>
      </c>
      <c r="C22" s="22">
        <v>16900</v>
      </c>
      <c r="D22" s="17">
        <v>16900</v>
      </c>
      <c r="E22" s="17"/>
      <c r="F22" s="31">
        <v>9490</v>
      </c>
      <c r="G22" s="32"/>
      <c r="H22" s="32"/>
      <c r="I22" s="32"/>
      <c r="J22" s="15"/>
      <c r="K22" s="23"/>
      <c r="L22" s="15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15">
        <f t="shared" si="1"/>
        <v>9490</v>
      </c>
      <c r="AE22" s="15">
        <f t="shared" si="2"/>
        <v>9490</v>
      </c>
      <c r="AF22" s="25">
        <f t="shared" si="0"/>
        <v>1</v>
      </c>
    </row>
    <row r="23" spans="1:32" x14ac:dyDescent="0.3">
      <c r="A23" s="18">
        <v>7</v>
      </c>
      <c r="B23" s="20" t="s">
        <v>198</v>
      </c>
      <c r="C23" s="22">
        <v>24440</v>
      </c>
      <c r="D23" s="17">
        <v>24440</v>
      </c>
      <c r="E23" s="17"/>
      <c r="F23" s="31"/>
      <c r="G23" s="32"/>
      <c r="H23" s="32">
        <v>26150.799999999999</v>
      </c>
      <c r="I23" s="32"/>
      <c r="J23" s="15"/>
      <c r="K23" s="23"/>
      <c r="L23" s="1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15">
        <f t="shared" si="1"/>
        <v>26150.799999999999</v>
      </c>
      <c r="AE23" s="15">
        <f t="shared" si="2"/>
        <v>26150.799999999999</v>
      </c>
      <c r="AF23" s="25">
        <f t="shared" si="0"/>
        <v>1</v>
      </c>
    </row>
    <row r="24" spans="1:32" x14ac:dyDescent="0.3">
      <c r="A24" s="59"/>
      <c r="B24" s="60" t="s">
        <v>45</v>
      </c>
      <c r="C24" s="81"/>
      <c r="D24" s="74"/>
      <c r="E24" s="74"/>
      <c r="F24" s="62"/>
      <c r="G24" s="63"/>
      <c r="H24" s="63"/>
      <c r="I24" s="63"/>
      <c r="J24" s="61"/>
      <c r="K24" s="64"/>
      <c r="L24" s="61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1"/>
      <c r="AE24" s="61">
        <f t="shared" si="2"/>
        <v>0</v>
      </c>
      <c r="AF24" s="65" t="e">
        <f t="shared" si="0"/>
        <v>#DIV/0!</v>
      </c>
    </row>
    <row r="25" spans="1:32" x14ac:dyDescent="0.3">
      <c r="A25" s="18">
        <v>1</v>
      </c>
      <c r="B25" s="20" t="s">
        <v>46</v>
      </c>
      <c r="C25" s="22">
        <v>0</v>
      </c>
      <c r="D25" s="17">
        <v>0</v>
      </c>
      <c r="E25" s="17"/>
      <c r="F25" s="31"/>
      <c r="G25" s="32"/>
      <c r="H25" s="32"/>
      <c r="I25" s="32"/>
      <c r="J25" s="15"/>
      <c r="K25" s="23"/>
      <c r="L25" s="15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15">
        <f t="shared" si="1"/>
        <v>0</v>
      </c>
      <c r="AE25" s="15">
        <f t="shared" si="2"/>
        <v>0</v>
      </c>
      <c r="AF25" s="25" t="e">
        <f t="shared" si="0"/>
        <v>#DIV/0!</v>
      </c>
    </row>
    <row r="26" spans="1:32" x14ac:dyDescent="0.3">
      <c r="A26" s="18">
        <v>2</v>
      </c>
      <c r="B26" s="20" t="s">
        <v>47</v>
      </c>
      <c r="C26" s="22">
        <v>361000</v>
      </c>
      <c r="D26" s="17">
        <v>361000</v>
      </c>
      <c r="E26" s="17"/>
      <c r="F26" s="31">
        <v>385698.82</v>
      </c>
      <c r="G26" s="32"/>
      <c r="H26" s="32"/>
      <c r="I26" s="32"/>
      <c r="J26" s="15"/>
      <c r="K26" s="23"/>
      <c r="L26" s="15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15">
        <f t="shared" si="1"/>
        <v>385698.82</v>
      </c>
      <c r="AE26" s="15">
        <f t="shared" si="2"/>
        <v>385698.82</v>
      </c>
      <c r="AF26" s="25">
        <f t="shared" si="0"/>
        <v>1</v>
      </c>
    </row>
    <row r="27" spans="1:32" x14ac:dyDescent="0.3">
      <c r="A27" s="18">
        <v>3</v>
      </c>
      <c r="B27" s="20" t="s">
        <v>48</v>
      </c>
      <c r="C27" s="22">
        <v>6435000</v>
      </c>
      <c r="D27" s="17">
        <v>6435000</v>
      </c>
      <c r="E27" s="17"/>
      <c r="F27" s="31">
        <v>6815986</v>
      </c>
      <c r="G27" s="32"/>
      <c r="H27" s="32"/>
      <c r="I27" s="32"/>
      <c r="J27" s="15"/>
      <c r="K27" s="23"/>
      <c r="L27" s="15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15">
        <f>SUM(F27:AC27)</f>
        <v>6815986</v>
      </c>
      <c r="AE27" s="15">
        <f t="shared" si="2"/>
        <v>6815986</v>
      </c>
      <c r="AF27" s="25">
        <f t="shared" si="0"/>
        <v>1</v>
      </c>
    </row>
    <row r="28" spans="1:32" x14ac:dyDescent="0.3">
      <c r="A28" s="18">
        <v>4</v>
      </c>
      <c r="B28" s="20" t="s">
        <v>49</v>
      </c>
      <c r="C28" s="22">
        <v>2800000</v>
      </c>
      <c r="D28" s="17">
        <v>2800000</v>
      </c>
      <c r="E28" s="17"/>
      <c r="F28" s="31">
        <v>2972634.41</v>
      </c>
      <c r="G28" s="32"/>
      <c r="H28" s="32"/>
      <c r="I28" s="32"/>
      <c r="J28" s="15"/>
      <c r="K28" s="23"/>
      <c r="L28" s="15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15">
        <f>SUM(F28:AC28)</f>
        <v>2972634.41</v>
      </c>
      <c r="AE28" s="15">
        <f t="shared" si="2"/>
        <v>2972634.41</v>
      </c>
      <c r="AF28" s="25">
        <f t="shared" si="0"/>
        <v>1</v>
      </c>
    </row>
    <row r="29" spans="1:32" x14ac:dyDescent="0.3">
      <c r="A29" s="18">
        <v>5</v>
      </c>
      <c r="B29" s="20" t="s">
        <v>62</v>
      </c>
      <c r="C29" s="22">
        <v>100000</v>
      </c>
      <c r="D29" s="17">
        <v>100000</v>
      </c>
      <c r="E29" s="17"/>
      <c r="F29" s="31"/>
      <c r="G29" s="32"/>
      <c r="H29" s="32"/>
      <c r="I29" s="32"/>
      <c r="J29" s="15"/>
      <c r="K29" s="23"/>
      <c r="L29" s="15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15">
        <f t="shared" si="1"/>
        <v>0</v>
      </c>
      <c r="AE29" s="15">
        <f t="shared" si="2"/>
        <v>0</v>
      </c>
      <c r="AF29" s="25" t="e">
        <f t="shared" si="0"/>
        <v>#DIV/0!</v>
      </c>
    </row>
    <row r="30" spans="1:32" x14ac:dyDescent="0.3">
      <c r="A30" s="18"/>
      <c r="B30" s="20" t="s">
        <v>84</v>
      </c>
      <c r="C30" s="22">
        <v>628000</v>
      </c>
      <c r="D30" s="17">
        <v>16000</v>
      </c>
      <c r="E30" s="17">
        <v>55000</v>
      </c>
      <c r="F30" s="31">
        <v>17120</v>
      </c>
      <c r="G30" s="32">
        <v>58850</v>
      </c>
      <c r="H30" s="32">
        <v>31672</v>
      </c>
      <c r="I30" s="32"/>
      <c r="J30" s="15"/>
      <c r="K30" s="23"/>
      <c r="L30" s="15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5">
        <f t="shared" si="1"/>
        <v>107642</v>
      </c>
      <c r="AE30" s="15">
        <f t="shared" si="2"/>
        <v>48792</v>
      </c>
      <c r="AF30" s="25">
        <f t="shared" si="0"/>
        <v>0.45328031809145131</v>
      </c>
    </row>
    <row r="31" spans="1:32" x14ac:dyDescent="0.3">
      <c r="A31" s="66"/>
      <c r="B31" s="67" t="s">
        <v>59</v>
      </c>
      <c r="C31" s="82"/>
      <c r="D31" s="68"/>
      <c r="E31" s="68"/>
      <c r="F31" s="69"/>
      <c r="G31" s="70"/>
      <c r="H31" s="70"/>
      <c r="I31" s="70"/>
      <c r="J31" s="68"/>
      <c r="K31" s="71"/>
      <c r="L31" s="68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68">
        <f t="shared" si="1"/>
        <v>0</v>
      </c>
      <c r="AE31" s="68">
        <f t="shared" si="2"/>
        <v>0</v>
      </c>
      <c r="AF31" s="72" t="e">
        <f t="shared" si="0"/>
        <v>#DIV/0!</v>
      </c>
    </row>
    <row r="32" spans="1:32" x14ac:dyDescent="0.3">
      <c r="A32" s="18"/>
      <c r="B32" s="19"/>
      <c r="C32" s="22"/>
      <c r="D32" s="15"/>
      <c r="E32" s="15"/>
      <c r="F32" s="39"/>
      <c r="G32" s="32"/>
      <c r="H32" s="32"/>
      <c r="I32" s="32"/>
      <c r="J32" s="15"/>
      <c r="K32" s="23"/>
      <c r="L32" s="15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15"/>
      <c r="AE32" s="15"/>
      <c r="AF32" s="25"/>
    </row>
    <row r="33" spans="1:32" s="11" customFormat="1" x14ac:dyDescent="0.3">
      <c r="A33" s="210"/>
      <c r="B33" s="210" t="s">
        <v>50</v>
      </c>
      <c r="C33" s="22">
        <f t="shared" ref="C33:AC33" si="3">SUM(C9:C31)</f>
        <v>106916277</v>
      </c>
      <c r="D33" s="22">
        <f t="shared" si="3"/>
        <v>103565340</v>
      </c>
      <c r="E33" s="22">
        <f t="shared" si="3"/>
        <v>55000</v>
      </c>
      <c r="F33" s="22">
        <f t="shared" si="3"/>
        <v>10366766.390000001</v>
      </c>
      <c r="G33" s="22">
        <f t="shared" si="3"/>
        <v>58850</v>
      </c>
      <c r="H33" s="22">
        <f t="shared" si="3"/>
        <v>3692300.61</v>
      </c>
      <c r="I33" s="22">
        <f t="shared" si="3"/>
        <v>0</v>
      </c>
      <c r="J33" s="22">
        <f t="shared" si="3"/>
        <v>8965802.3499999996</v>
      </c>
      <c r="K33" s="22">
        <f t="shared" si="3"/>
        <v>0</v>
      </c>
      <c r="L33" s="22">
        <f t="shared" si="3"/>
        <v>0</v>
      </c>
      <c r="M33" s="22">
        <f t="shared" si="3"/>
        <v>0</v>
      </c>
      <c r="N33" s="22">
        <f t="shared" si="3"/>
        <v>0</v>
      </c>
      <c r="O33" s="22">
        <f t="shared" si="3"/>
        <v>0</v>
      </c>
      <c r="P33" s="22">
        <f t="shared" si="3"/>
        <v>0</v>
      </c>
      <c r="Q33" s="22">
        <f t="shared" si="3"/>
        <v>0</v>
      </c>
      <c r="R33" s="22">
        <f t="shared" si="3"/>
        <v>0</v>
      </c>
      <c r="S33" s="22">
        <f t="shared" si="3"/>
        <v>0</v>
      </c>
      <c r="T33" s="22">
        <f t="shared" si="3"/>
        <v>0</v>
      </c>
      <c r="U33" s="22">
        <f t="shared" si="3"/>
        <v>0</v>
      </c>
      <c r="V33" s="22">
        <f t="shared" si="3"/>
        <v>0</v>
      </c>
      <c r="W33" s="22">
        <f t="shared" si="3"/>
        <v>0</v>
      </c>
      <c r="X33" s="22">
        <f t="shared" si="3"/>
        <v>0</v>
      </c>
      <c r="Y33" s="22">
        <f t="shared" si="3"/>
        <v>0</v>
      </c>
      <c r="Z33" s="22">
        <f t="shared" si="3"/>
        <v>0</v>
      </c>
      <c r="AA33" s="22">
        <f t="shared" si="3"/>
        <v>0</v>
      </c>
      <c r="AB33" s="22">
        <f t="shared" si="3"/>
        <v>0</v>
      </c>
      <c r="AC33" s="22">
        <f t="shared" si="3"/>
        <v>0</v>
      </c>
      <c r="AD33" s="22">
        <f>SUM(AD9:AD30)</f>
        <v>23083719.350000001</v>
      </c>
      <c r="AE33" s="22">
        <f>SUM(AE9:AE30)</f>
        <v>23024869.350000001</v>
      </c>
      <c r="AF33" s="26">
        <f>AE33/AD33</f>
        <v>0.9974505841494733</v>
      </c>
    </row>
    <row r="34" spans="1:32" s="11" customFormat="1" x14ac:dyDescent="0.3">
      <c r="A34" s="211"/>
      <c r="B34" s="211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8"/>
    </row>
    <row r="35" spans="1:32" x14ac:dyDescent="0.3">
      <c r="A35" s="12"/>
      <c r="B35" s="9" t="s">
        <v>68</v>
      </c>
      <c r="C35" s="9"/>
      <c r="D35" s="77">
        <f>D33</f>
        <v>103565340</v>
      </c>
      <c r="E35" s="14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9"/>
      <c r="AE35" s="9"/>
    </row>
    <row r="36" spans="1:32" ht="19.5" thickBot="1" x14ac:dyDescent="0.35">
      <c r="B36" s="11" t="s">
        <v>219</v>
      </c>
      <c r="C36" s="9"/>
      <c r="D36" s="79">
        <f>SUM(D35*0.3)</f>
        <v>31069602</v>
      </c>
      <c r="E36" s="75"/>
      <c r="AD36" s="11"/>
      <c r="AE36" s="9"/>
    </row>
    <row r="37" spans="1:32" ht="19.5" thickTop="1" x14ac:dyDescent="0.3">
      <c r="C37" s="9"/>
      <c r="D37" s="9"/>
      <c r="E37" s="76"/>
      <c r="AD37" s="9"/>
      <c r="AE37" s="9"/>
      <c r="AF37" s="41"/>
    </row>
    <row r="38" spans="1:32" x14ac:dyDescent="0.3">
      <c r="B38" s="9" t="s">
        <v>255</v>
      </c>
      <c r="C38" s="9"/>
      <c r="D38" s="75">
        <f>SUM(AE33)</f>
        <v>23024869.350000001</v>
      </c>
      <c r="E38" s="41"/>
    </row>
    <row r="39" spans="1:32" x14ac:dyDescent="0.3">
      <c r="B39" s="11" t="s">
        <v>65</v>
      </c>
      <c r="D39" s="78">
        <f>SUM(D38/D35)</f>
        <v>0.22232215285538581</v>
      </c>
    </row>
    <row r="41" spans="1:32" x14ac:dyDescent="0.3">
      <c r="B41" s="9" t="s">
        <v>69</v>
      </c>
      <c r="C41" s="9"/>
      <c r="D41" s="76">
        <f>D38-D36</f>
        <v>-8044732.6499999985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5" orientation="landscape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4"/>
  <sheetViews>
    <sheetView topLeftCell="A58" zoomScale="70" zoomScaleNormal="70" workbookViewId="0">
      <selection activeCell="I10" activeCellId="1" sqref="D34:D37 I10"/>
    </sheetView>
  </sheetViews>
  <sheetFormatPr defaultColWidth="9.125" defaultRowHeight="21" x14ac:dyDescent="0.35"/>
  <cols>
    <col min="1" max="1" width="6.875" style="139" bestFit="1" customWidth="1"/>
    <col min="2" max="2" width="43.5" style="2" customWidth="1"/>
    <col min="3" max="3" width="14.375" style="140" customWidth="1"/>
    <col min="4" max="4" width="13.875" style="140" customWidth="1"/>
    <col min="5" max="5" width="10.25" style="2" customWidth="1"/>
    <col min="6" max="6" width="23.625" style="2" customWidth="1"/>
    <col min="7" max="7" width="14.375" style="140" customWidth="1"/>
    <col min="8" max="8" width="20" style="141" customWidth="1"/>
    <col min="9" max="9" width="18.625" style="142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1" spans="1:14" x14ac:dyDescent="0.35">
      <c r="A1" s="421" t="s">
        <v>222</v>
      </c>
      <c r="B1" s="421"/>
      <c r="C1" s="421"/>
      <c r="D1" s="421"/>
      <c r="E1" s="421"/>
      <c r="F1" s="421"/>
      <c r="G1" s="421"/>
      <c r="H1" s="421"/>
      <c r="I1" s="421"/>
      <c r="J1" s="421"/>
    </row>
    <row r="2" spans="1:14" x14ac:dyDescent="0.35">
      <c r="A2" s="421" t="s">
        <v>77</v>
      </c>
      <c r="B2" s="421"/>
      <c r="C2" s="421"/>
      <c r="D2" s="421"/>
      <c r="E2" s="421"/>
      <c r="F2" s="421"/>
      <c r="G2" s="421"/>
      <c r="H2" s="421"/>
      <c r="I2" s="421"/>
      <c r="J2" s="421"/>
      <c r="M2" s="223"/>
      <c r="N2" s="223" t="s">
        <v>87</v>
      </c>
    </row>
    <row r="3" spans="1:14" x14ac:dyDescent="0.35">
      <c r="A3" s="421" t="s">
        <v>221</v>
      </c>
      <c r="B3" s="421"/>
      <c r="C3" s="421"/>
      <c r="D3" s="421"/>
      <c r="E3" s="421"/>
      <c r="F3" s="421"/>
      <c r="G3" s="421"/>
      <c r="H3" s="421"/>
      <c r="I3" s="421"/>
      <c r="J3" s="421"/>
    </row>
    <row r="4" spans="1:14" ht="15.75" customHeight="1" x14ac:dyDescent="0.35">
      <c r="A4" s="99"/>
      <c r="B4" s="223"/>
      <c r="C4" s="223"/>
      <c r="D4" s="223"/>
      <c r="E4" s="223"/>
      <c r="F4" s="223"/>
      <c r="G4" s="223"/>
      <c r="H4" s="223"/>
      <c r="I4" s="223"/>
      <c r="J4" s="223"/>
    </row>
    <row r="5" spans="1:14" s="1" customFormat="1" ht="44.25" customHeight="1" x14ac:dyDescent="0.35">
      <c r="A5" s="422" t="s">
        <v>1</v>
      </c>
      <c r="B5" s="400" t="s">
        <v>89</v>
      </c>
      <c r="C5" s="100" t="s">
        <v>90</v>
      </c>
      <c r="D5" s="101" t="s">
        <v>91</v>
      </c>
      <c r="E5" s="400" t="s">
        <v>4</v>
      </c>
      <c r="F5" s="400" t="s">
        <v>5</v>
      </c>
      <c r="G5" s="400"/>
      <c r="H5" s="423" t="s">
        <v>92</v>
      </c>
      <c r="I5" s="423"/>
      <c r="J5" s="399" t="s">
        <v>93</v>
      </c>
      <c r="K5" s="399" t="s">
        <v>94</v>
      </c>
      <c r="L5" s="396" t="s">
        <v>64</v>
      </c>
      <c r="M5" s="397" t="s">
        <v>22</v>
      </c>
      <c r="N5" s="398"/>
    </row>
    <row r="6" spans="1:14" s="1" customFormat="1" ht="63" customHeight="1" x14ac:dyDescent="0.35">
      <c r="A6" s="432"/>
      <c r="B6" s="400"/>
      <c r="C6" s="102" t="s">
        <v>95</v>
      </c>
      <c r="D6" s="103" t="s">
        <v>85</v>
      </c>
      <c r="E6" s="400"/>
      <c r="F6" s="222" t="s">
        <v>9</v>
      </c>
      <c r="G6" s="100" t="s">
        <v>96</v>
      </c>
      <c r="H6" s="224" t="s">
        <v>10</v>
      </c>
      <c r="I6" s="106" t="s">
        <v>97</v>
      </c>
      <c r="J6" s="433"/>
      <c r="K6" s="400"/>
      <c r="L6" s="396"/>
      <c r="M6" s="221" t="s">
        <v>23</v>
      </c>
      <c r="N6" s="50" t="s">
        <v>24</v>
      </c>
    </row>
    <row r="7" spans="1:14" s="1" customFormat="1" x14ac:dyDescent="0.35">
      <c r="A7" s="401">
        <v>1</v>
      </c>
      <c r="B7" s="107" t="s">
        <v>173</v>
      </c>
      <c r="C7" s="424">
        <v>320000</v>
      </c>
      <c r="D7" s="424">
        <v>331699</v>
      </c>
      <c r="E7" s="428" t="s">
        <v>99</v>
      </c>
      <c r="F7" s="390" t="s">
        <v>223</v>
      </c>
      <c r="G7" s="393">
        <v>326727</v>
      </c>
      <c r="H7" s="390" t="s">
        <v>223</v>
      </c>
      <c r="I7" s="393">
        <v>326727</v>
      </c>
      <c r="J7" s="112" t="s">
        <v>139</v>
      </c>
      <c r="K7" s="201" t="s">
        <v>224</v>
      </c>
      <c r="L7" s="382" t="s">
        <v>213</v>
      </c>
      <c r="M7" s="379" t="s">
        <v>168</v>
      </c>
      <c r="N7" s="385"/>
    </row>
    <row r="8" spans="1:14" s="1" customFormat="1" x14ac:dyDescent="0.35">
      <c r="A8" s="435"/>
      <c r="B8" s="94" t="s">
        <v>175</v>
      </c>
      <c r="C8" s="425"/>
      <c r="D8" s="425"/>
      <c r="E8" s="429"/>
      <c r="F8" s="391"/>
      <c r="G8" s="394"/>
      <c r="H8" s="391"/>
      <c r="I8" s="394"/>
      <c r="J8" s="87" t="s">
        <v>105</v>
      </c>
      <c r="K8" s="114" t="s">
        <v>225</v>
      </c>
      <c r="L8" s="383"/>
      <c r="M8" s="380"/>
      <c r="N8" s="386"/>
    </row>
    <row r="9" spans="1:14" s="1" customFormat="1" ht="21.75" customHeight="1" x14ac:dyDescent="0.35">
      <c r="A9" s="403"/>
      <c r="B9" s="115" t="s">
        <v>226</v>
      </c>
      <c r="C9" s="427"/>
      <c r="D9" s="427"/>
      <c r="E9" s="430"/>
      <c r="F9" s="392"/>
      <c r="G9" s="395"/>
      <c r="H9" s="392"/>
      <c r="I9" s="434"/>
      <c r="J9" s="118"/>
      <c r="K9" s="118"/>
      <c r="L9" s="384"/>
      <c r="M9" s="381"/>
      <c r="N9" s="387"/>
    </row>
    <row r="10" spans="1:14" s="98" customFormat="1" ht="21" customHeight="1" x14ac:dyDescent="0.35">
      <c r="A10" s="129"/>
      <c r="B10" s="388" t="s">
        <v>158</v>
      </c>
      <c r="C10" s="388"/>
      <c r="D10" s="388"/>
      <c r="E10" s="388"/>
      <c r="F10" s="388"/>
      <c r="G10" s="388"/>
      <c r="H10" s="431"/>
      <c r="I10" s="130">
        <f>SUM(I7:I9)</f>
        <v>326727</v>
      </c>
      <c r="J10" s="131"/>
      <c r="K10" s="132"/>
      <c r="L10" s="163"/>
      <c r="M10" s="163"/>
      <c r="N10" s="163"/>
    </row>
    <row r="11" spans="1:14" x14ac:dyDescent="0.35">
      <c r="A11" s="133"/>
      <c r="B11" s="134"/>
      <c r="C11" s="134"/>
      <c r="D11" s="134"/>
      <c r="E11" s="134"/>
      <c r="F11" s="134"/>
      <c r="G11" s="134"/>
      <c r="H11" s="134"/>
      <c r="I11" s="135"/>
      <c r="J11" s="136"/>
      <c r="K11" s="137"/>
    </row>
    <row r="12" spans="1:14" x14ac:dyDescent="0.35">
      <c r="A12" s="133"/>
      <c r="B12" s="134"/>
      <c r="C12" s="134"/>
      <c r="D12" s="134"/>
      <c r="E12" s="134"/>
      <c r="F12" s="134"/>
      <c r="G12" s="134"/>
      <c r="H12" s="134"/>
      <c r="I12" s="135"/>
      <c r="J12" s="136"/>
      <c r="K12" s="137"/>
    </row>
    <row r="13" spans="1:14" x14ac:dyDescent="0.35">
      <c r="A13" s="133"/>
      <c r="B13" s="134"/>
      <c r="C13" s="134"/>
      <c r="D13" s="134"/>
      <c r="E13" s="134"/>
      <c r="F13" s="134"/>
      <c r="G13" s="134"/>
      <c r="H13" s="134"/>
      <c r="I13" s="135"/>
      <c r="J13" s="136"/>
      <c r="K13" s="137"/>
    </row>
    <row r="14" spans="1:14" x14ac:dyDescent="0.35">
      <c r="A14" s="133"/>
      <c r="B14" s="134"/>
      <c r="C14" s="134"/>
      <c r="D14" s="134"/>
      <c r="E14" s="134"/>
      <c r="F14" s="134"/>
      <c r="G14" s="134"/>
      <c r="H14" s="138"/>
      <c r="I14" s="135"/>
      <c r="J14" s="136"/>
      <c r="K14" s="137"/>
    </row>
    <row r="16" spans="1:14" x14ac:dyDescent="0.35">
      <c r="F16" s="91"/>
    </row>
    <row r="17" spans="1:14" x14ac:dyDescent="0.35">
      <c r="A17" s="421" t="s">
        <v>220</v>
      </c>
      <c r="B17" s="421"/>
      <c r="C17" s="421"/>
      <c r="D17" s="421"/>
      <c r="E17" s="421"/>
      <c r="F17" s="421"/>
      <c r="G17" s="421"/>
      <c r="H17" s="421"/>
      <c r="I17" s="421"/>
      <c r="J17" s="421"/>
    </row>
    <row r="18" spans="1:14" x14ac:dyDescent="0.35">
      <c r="A18" s="421" t="s">
        <v>77</v>
      </c>
      <c r="B18" s="421"/>
      <c r="C18" s="421"/>
      <c r="D18" s="421"/>
      <c r="E18" s="421"/>
      <c r="F18" s="421"/>
      <c r="G18" s="421"/>
      <c r="H18" s="421"/>
      <c r="I18" s="421"/>
      <c r="J18" s="421"/>
      <c r="N18" s="223" t="s">
        <v>87</v>
      </c>
    </row>
    <row r="19" spans="1:14" x14ac:dyDescent="0.35">
      <c r="A19" s="421" t="s">
        <v>221</v>
      </c>
      <c r="B19" s="421"/>
      <c r="C19" s="421"/>
      <c r="D19" s="421"/>
      <c r="E19" s="421"/>
      <c r="F19" s="421"/>
      <c r="G19" s="421"/>
      <c r="H19" s="421"/>
      <c r="I19" s="421"/>
      <c r="J19" s="421"/>
    </row>
    <row r="20" spans="1:14" x14ac:dyDescent="0.35">
      <c r="A20" s="99"/>
      <c r="B20" s="223"/>
      <c r="C20" s="223"/>
      <c r="D20" s="223"/>
      <c r="E20" s="223"/>
      <c r="F20" s="223"/>
      <c r="G20" s="223"/>
      <c r="H20" s="223"/>
      <c r="I20" s="223"/>
      <c r="J20" s="223"/>
    </row>
    <row r="21" spans="1:14" ht="42" x14ac:dyDescent="0.35">
      <c r="A21" s="422" t="s">
        <v>1</v>
      </c>
      <c r="B21" s="400" t="s">
        <v>89</v>
      </c>
      <c r="C21" s="100" t="s">
        <v>90</v>
      </c>
      <c r="D21" s="101" t="s">
        <v>91</v>
      </c>
      <c r="E21" s="400" t="s">
        <v>4</v>
      </c>
      <c r="F21" s="400" t="s">
        <v>5</v>
      </c>
      <c r="G21" s="400"/>
      <c r="H21" s="423" t="s">
        <v>92</v>
      </c>
      <c r="I21" s="423"/>
      <c r="J21" s="399" t="s">
        <v>93</v>
      </c>
      <c r="K21" s="399" t="s">
        <v>94</v>
      </c>
      <c r="L21" s="396" t="s">
        <v>64</v>
      </c>
      <c r="M21" s="397" t="s">
        <v>22</v>
      </c>
      <c r="N21" s="398"/>
    </row>
    <row r="22" spans="1:14" ht="63" x14ac:dyDescent="0.35">
      <c r="A22" s="432"/>
      <c r="B22" s="400"/>
      <c r="C22" s="102" t="s">
        <v>95</v>
      </c>
      <c r="D22" s="103" t="s">
        <v>85</v>
      </c>
      <c r="E22" s="400"/>
      <c r="F22" s="222" t="s">
        <v>9</v>
      </c>
      <c r="G22" s="100" t="s">
        <v>96</v>
      </c>
      <c r="H22" s="224" t="s">
        <v>10</v>
      </c>
      <c r="I22" s="106" t="s">
        <v>97</v>
      </c>
      <c r="J22" s="433"/>
      <c r="K22" s="400"/>
      <c r="L22" s="396"/>
      <c r="M22" s="221" t="s">
        <v>23</v>
      </c>
      <c r="N22" s="50" t="s">
        <v>24</v>
      </c>
    </row>
    <row r="23" spans="1:14" ht="21" customHeight="1" x14ac:dyDescent="0.35">
      <c r="A23" s="438">
        <v>1</v>
      </c>
      <c r="B23" s="107" t="s">
        <v>227</v>
      </c>
      <c r="C23" s="458">
        <v>1840000</v>
      </c>
      <c r="D23" s="407">
        <v>1964123</v>
      </c>
      <c r="E23" s="410" t="s">
        <v>161</v>
      </c>
      <c r="F23" s="226" t="s">
        <v>228</v>
      </c>
      <c r="G23" s="218">
        <v>1948500</v>
      </c>
      <c r="H23" s="413" t="s">
        <v>228</v>
      </c>
      <c r="I23" s="453">
        <v>1948410</v>
      </c>
      <c r="J23" s="226"/>
      <c r="K23" s="226"/>
      <c r="L23" s="243"/>
      <c r="M23" s="246"/>
      <c r="N23" s="385"/>
    </row>
    <row r="24" spans="1:14" ht="21" customHeight="1" x14ac:dyDescent="0.35">
      <c r="A24" s="435"/>
      <c r="B24" s="94" t="s">
        <v>229</v>
      </c>
      <c r="C24" s="459"/>
      <c r="D24" s="408"/>
      <c r="E24" s="411"/>
      <c r="F24" s="219" t="s">
        <v>162</v>
      </c>
      <c r="G24" s="96">
        <v>1960123</v>
      </c>
      <c r="H24" s="414"/>
      <c r="I24" s="417"/>
      <c r="J24" s="229"/>
      <c r="K24" s="245"/>
      <c r="L24" s="244"/>
      <c r="M24" s="247"/>
      <c r="N24" s="386"/>
    </row>
    <row r="25" spans="1:14" ht="21.75" customHeight="1" x14ac:dyDescent="0.35">
      <c r="A25" s="435"/>
      <c r="B25" s="94" t="s">
        <v>230</v>
      </c>
      <c r="C25" s="459"/>
      <c r="D25" s="408"/>
      <c r="E25" s="411"/>
      <c r="F25" s="219" t="s">
        <v>206</v>
      </c>
      <c r="G25" s="96">
        <v>1962000</v>
      </c>
      <c r="H25" s="414"/>
      <c r="I25" s="417"/>
      <c r="J25" s="219" t="s">
        <v>101</v>
      </c>
      <c r="K25" s="230" t="s">
        <v>231</v>
      </c>
      <c r="L25" s="383" t="s">
        <v>251</v>
      </c>
      <c r="M25" s="449" t="s">
        <v>168</v>
      </c>
      <c r="N25" s="386"/>
    </row>
    <row r="26" spans="1:14" x14ac:dyDescent="0.35">
      <c r="A26" s="435"/>
      <c r="B26" s="94"/>
      <c r="C26" s="459"/>
      <c r="D26" s="408"/>
      <c r="E26" s="411"/>
      <c r="F26" s="219" t="s">
        <v>232</v>
      </c>
      <c r="G26" s="96">
        <v>1964000</v>
      </c>
      <c r="H26" s="414"/>
      <c r="I26" s="417"/>
      <c r="J26" s="219" t="s">
        <v>105</v>
      </c>
      <c r="K26" s="237" t="s">
        <v>233</v>
      </c>
      <c r="L26" s="383"/>
      <c r="M26" s="380"/>
      <c r="N26" s="238"/>
    </row>
    <row r="27" spans="1:14" x14ac:dyDescent="0.35">
      <c r="A27" s="435"/>
      <c r="B27" s="94"/>
      <c r="C27" s="459"/>
      <c r="D27" s="408"/>
      <c r="E27" s="411"/>
      <c r="F27" s="219" t="s">
        <v>186</v>
      </c>
      <c r="G27" s="96">
        <v>1964000</v>
      </c>
      <c r="H27" s="414"/>
      <c r="I27" s="417"/>
      <c r="J27" s="229"/>
      <c r="K27" s="229"/>
      <c r="L27" s="239"/>
      <c r="M27" s="239"/>
      <c r="N27" s="239"/>
    </row>
    <row r="28" spans="1:14" x14ac:dyDescent="0.35">
      <c r="A28" s="439"/>
      <c r="B28" s="94"/>
      <c r="C28" s="406"/>
      <c r="D28" s="409"/>
      <c r="E28" s="412"/>
      <c r="F28" s="220" t="s">
        <v>234</v>
      </c>
      <c r="G28" s="96">
        <v>1965000</v>
      </c>
      <c r="H28" s="415"/>
      <c r="I28" s="418"/>
      <c r="J28" s="229"/>
      <c r="K28" s="229"/>
      <c r="L28" s="162"/>
      <c r="M28" s="240"/>
      <c r="N28" s="240"/>
    </row>
    <row r="29" spans="1:14" x14ac:dyDescent="0.35">
      <c r="A29" s="438">
        <v>2</v>
      </c>
      <c r="B29" s="107" t="s">
        <v>227</v>
      </c>
      <c r="C29" s="450">
        <v>1840000</v>
      </c>
      <c r="D29" s="407">
        <v>1964009</v>
      </c>
      <c r="E29" s="410" t="s">
        <v>161</v>
      </c>
      <c r="F29" s="229" t="s">
        <v>232</v>
      </c>
      <c r="G29" s="218">
        <v>1950000</v>
      </c>
      <c r="H29" s="413" t="s">
        <v>232</v>
      </c>
      <c r="I29" s="453">
        <v>1949876</v>
      </c>
      <c r="J29" s="226"/>
      <c r="K29" s="226"/>
      <c r="L29" s="241"/>
      <c r="M29" s="242"/>
      <c r="N29" s="242"/>
    </row>
    <row r="30" spans="1:14" x14ac:dyDescent="0.35">
      <c r="A30" s="435"/>
      <c r="B30" s="94" t="s">
        <v>235</v>
      </c>
      <c r="C30" s="451"/>
      <c r="D30" s="408"/>
      <c r="E30" s="411"/>
      <c r="F30" s="219" t="s">
        <v>162</v>
      </c>
      <c r="G30" s="96">
        <v>1964000</v>
      </c>
      <c r="H30" s="414"/>
      <c r="I30" s="417"/>
      <c r="J30" s="219" t="s">
        <v>101</v>
      </c>
      <c r="K30" s="230" t="s">
        <v>236</v>
      </c>
      <c r="L30" s="383" t="s">
        <v>251</v>
      </c>
      <c r="M30" s="449" t="s">
        <v>168</v>
      </c>
      <c r="N30" s="239"/>
    </row>
    <row r="31" spans="1:14" x14ac:dyDescent="0.35">
      <c r="A31" s="435"/>
      <c r="B31" s="94" t="s">
        <v>237</v>
      </c>
      <c r="C31" s="451"/>
      <c r="D31" s="408"/>
      <c r="E31" s="411"/>
      <c r="F31" s="219" t="s">
        <v>228</v>
      </c>
      <c r="G31" s="96">
        <v>1964000</v>
      </c>
      <c r="H31" s="414"/>
      <c r="I31" s="417"/>
      <c r="J31" s="219" t="s">
        <v>105</v>
      </c>
      <c r="K31" s="94" t="s">
        <v>238</v>
      </c>
      <c r="L31" s="383"/>
      <c r="M31" s="380"/>
      <c r="N31" s="239"/>
    </row>
    <row r="32" spans="1:14" x14ac:dyDescent="0.35">
      <c r="A32" s="435"/>
      <c r="B32" s="231"/>
      <c r="C32" s="451"/>
      <c r="D32" s="408"/>
      <c r="E32" s="411"/>
      <c r="F32" s="219" t="s">
        <v>186</v>
      </c>
      <c r="G32" s="96">
        <v>1964000</v>
      </c>
      <c r="H32" s="414"/>
      <c r="I32" s="417"/>
      <c r="J32" s="232"/>
      <c r="K32" s="232"/>
      <c r="L32" s="239"/>
      <c r="M32" s="239"/>
      <c r="N32" s="239"/>
    </row>
    <row r="33" spans="1:14" x14ac:dyDescent="0.35">
      <c r="A33" s="439"/>
      <c r="B33" s="231"/>
      <c r="C33" s="452"/>
      <c r="D33" s="409"/>
      <c r="E33" s="412"/>
      <c r="F33" s="220" t="s">
        <v>234</v>
      </c>
      <c r="G33" s="96">
        <v>1964009</v>
      </c>
      <c r="H33" s="415"/>
      <c r="I33" s="418"/>
      <c r="J33" s="232"/>
      <c r="K33" s="232"/>
      <c r="L33" s="162"/>
      <c r="M33" s="240"/>
      <c r="N33" s="240"/>
    </row>
    <row r="34" spans="1:14" x14ac:dyDescent="0.35">
      <c r="A34" s="438">
        <v>3</v>
      </c>
      <c r="B34" s="233" t="s">
        <v>239</v>
      </c>
      <c r="C34" s="454">
        <v>1810054</v>
      </c>
      <c r="D34" s="457">
        <v>1936757.78</v>
      </c>
      <c r="E34" s="438" t="s">
        <v>161</v>
      </c>
      <c r="F34" s="225" t="s">
        <v>240</v>
      </c>
      <c r="G34" s="234">
        <v>1882028.35</v>
      </c>
      <c r="H34" s="440" t="s">
        <v>240</v>
      </c>
      <c r="I34" s="443">
        <v>1882028.35</v>
      </c>
      <c r="J34" s="235"/>
      <c r="K34" s="235"/>
      <c r="L34" s="241"/>
      <c r="M34" s="242"/>
      <c r="N34" s="242"/>
    </row>
    <row r="35" spans="1:14" x14ac:dyDescent="0.35">
      <c r="A35" s="435"/>
      <c r="B35" s="231" t="s">
        <v>141</v>
      </c>
      <c r="C35" s="455"/>
      <c r="D35" s="402"/>
      <c r="E35" s="435"/>
      <c r="F35" s="214" t="s">
        <v>241</v>
      </c>
      <c r="G35" s="236">
        <v>1936000</v>
      </c>
      <c r="H35" s="441"/>
      <c r="I35" s="444"/>
      <c r="J35" s="219" t="s">
        <v>101</v>
      </c>
      <c r="K35" s="230" t="s">
        <v>242</v>
      </c>
      <c r="L35" s="437" t="s">
        <v>252</v>
      </c>
      <c r="M35" s="446" t="s">
        <v>168</v>
      </c>
      <c r="N35" s="239"/>
    </row>
    <row r="36" spans="1:14" x14ac:dyDescent="0.35">
      <c r="A36" s="435"/>
      <c r="B36" s="231" t="s">
        <v>243</v>
      </c>
      <c r="C36" s="455"/>
      <c r="D36" s="402"/>
      <c r="E36" s="435"/>
      <c r="F36" s="214" t="s">
        <v>244</v>
      </c>
      <c r="G36" s="236">
        <v>1936700</v>
      </c>
      <c r="H36" s="441"/>
      <c r="I36" s="444"/>
      <c r="J36" s="219" t="s">
        <v>105</v>
      </c>
      <c r="K36" s="94" t="s">
        <v>245</v>
      </c>
      <c r="L36" s="437"/>
      <c r="M36" s="448"/>
      <c r="N36" s="239"/>
    </row>
    <row r="37" spans="1:14" x14ac:dyDescent="0.35">
      <c r="A37" s="439"/>
      <c r="B37" s="231"/>
      <c r="C37" s="456"/>
      <c r="D37" s="403"/>
      <c r="E37" s="439"/>
      <c r="F37" s="214" t="s">
        <v>246</v>
      </c>
      <c r="G37" s="236">
        <v>1936757</v>
      </c>
      <c r="H37" s="442"/>
      <c r="I37" s="445"/>
      <c r="J37" s="232"/>
      <c r="K37" s="232"/>
      <c r="L37" s="162"/>
      <c r="M37" s="240"/>
      <c r="N37" s="240"/>
    </row>
    <row r="38" spans="1:14" x14ac:dyDescent="0.35">
      <c r="A38" s="438">
        <v>4</v>
      </c>
      <c r="B38" s="107" t="s">
        <v>227</v>
      </c>
      <c r="C38" s="450">
        <v>2800000</v>
      </c>
      <c r="D38" s="407">
        <v>2879409</v>
      </c>
      <c r="E38" s="410" t="s">
        <v>161</v>
      </c>
      <c r="F38" s="226" t="s">
        <v>228</v>
      </c>
      <c r="G38" s="218">
        <v>2859000</v>
      </c>
      <c r="H38" s="413" t="s">
        <v>228</v>
      </c>
      <c r="I38" s="453">
        <v>2858761</v>
      </c>
      <c r="J38" s="226"/>
      <c r="K38" s="226"/>
      <c r="L38" s="241"/>
      <c r="M38" s="242"/>
      <c r="N38" s="242"/>
    </row>
    <row r="39" spans="1:14" x14ac:dyDescent="0.35">
      <c r="A39" s="435"/>
      <c r="B39" s="94" t="s">
        <v>247</v>
      </c>
      <c r="C39" s="451"/>
      <c r="D39" s="408"/>
      <c r="E39" s="411"/>
      <c r="F39" s="219" t="s">
        <v>164</v>
      </c>
      <c r="G39" s="96">
        <v>2876500</v>
      </c>
      <c r="H39" s="414"/>
      <c r="I39" s="417"/>
      <c r="J39" s="229"/>
      <c r="K39" s="229"/>
      <c r="L39" s="239"/>
      <c r="M39" s="239"/>
      <c r="N39" s="239"/>
    </row>
    <row r="40" spans="1:14" x14ac:dyDescent="0.35">
      <c r="A40" s="435"/>
      <c r="B40" s="94" t="s">
        <v>248</v>
      </c>
      <c r="C40" s="451"/>
      <c r="D40" s="408"/>
      <c r="E40" s="411"/>
      <c r="F40" s="219" t="s">
        <v>206</v>
      </c>
      <c r="G40" s="96">
        <v>2878000</v>
      </c>
      <c r="H40" s="414"/>
      <c r="I40" s="417"/>
      <c r="J40" s="219" t="s">
        <v>101</v>
      </c>
      <c r="K40" s="230" t="s">
        <v>249</v>
      </c>
      <c r="L40" s="383" t="s">
        <v>251</v>
      </c>
      <c r="M40" s="446" t="s">
        <v>168</v>
      </c>
      <c r="N40" s="239"/>
    </row>
    <row r="41" spans="1:14" x14ac:dyDescent="0.35">
      <c r="A41" s="435"/>
      <c r="B41" s="94" t="s">
        <v>250</v>
      </c>
      <c r="C41" s="451"/>
      <c r="D41" s="408"/>
      <c r="E41" s="411"/>
      <c r="F41" s="219" t="s">
        <v>232</v>
      </c>
      <c r="G41" s="96">
        <v>2879000</v>
      </c>
      <c r="H41" s="414"/>
      <c r="I41" s="417"/>
      <c r="J41" s="219" t="s">
        <v>105</v>
      </c>
      <c r="K41" s="94" t="s">
        <v>245</v>
      </c>
      <c r="L41" s="383"/>
      <c r="M41" s="447"/>
      <c r="N41" s="239"/>
    </row>
    <row r="42" spans="1:14" x14ac:dyDescent="0.35">
      <c r="A42" s="435"/>
      <c r="B42" s="94"/>
      <c r="C42" s="451"/>
      <c r="D42" s="408"/>
      <c r="E42" s="411"/>
      <c r="F42" s="219" t="s">
        <v>162</v>
      </c>
      <c r="G42" s="96">
        <v>2879000</v>
      </c>
      <c r="H42" s="414"/>
      <c r="I42" s="417"/>
      <c r="J42" s="219"/>
      <c r="K42" s="94"/>
      <c r="L42" s="239"/>
      <c r="M42" s="239"/>
      <c r="N42" s="239"/>
    </row>
    <row r="43" spans="1:14" x14ac:dyDescent="0.35">
      <c r="A43" s="439"/>
      <c r="B43" s="115"/>
      <c r="C43" s="452"/>
      <c r="D43" s="409"/>
      <c r="E43" s="412"/>
      <c r="F43" s="220" t="s">
        <v>186</v>
      </c>
      <c r="G43" s="117">
        <v>2879400</v>
      </c>
      <c r="H43" s="415"/>
      <c r="I43" s="418"/>
      <c r="J43" s="220"/>
      <c r="K43" s="115"/>
      <c r="L43" s="240"/>
      <c r="M43" s="240"/>
      <c r="N43" s="240"/>
    </row>
    <row r="44" spans="1:14" x14ac:dyDescent="0.35">
      <c r="A44" s="129"/>
      <c r="B44" s="388" t="s">
        <v>253</v>
      </c>
      <c r="C44" s="388"/>
      <c r="D44" s="388"/>
      <c r="E44" s="388"/>
      <c r="F44" s="388"/>
      <c r="G44" s="388"/>
      <c r="H44" s="431"/>
      <c r="I44" s="130">
        <f>SUM(I23:I43)</f>
        <v>8639075.3499999996</v>
      </c>
      <c r="J44" s="131"/>
      <c r="K44" s="132"/>
      <c r="L44" s="163"/>
      <c r="M44" s="163"/>
      <c r="N44" s="163"/>
    </row>
  </sheetData>
  <mergeCells count="70">
    <mergeCell ref="G7:G9"/>
    <mergeCell ref="H7:H9"/>
    <mergeCell ref="A1:J1"/>
    <mergeCell ref="A2:J2"/>
    <mergeCell ref="A3:J3"/>
    <mergeCell ref="A5:A6"/>
    <mergeCell ref="B5:B6"/>
    <mergeCell ref="E5:E6"/>
    <mergeCell ref="F5:G5"/>
    <mergeCell ref="H5:I5"/>
    <mergeCell ref="J5:J6"/>
    <mergeCell ref="A7:A9"/>
    <mergeCell ref="C7:C9"/>
    <mergeCell ref="D7:D9"/>
    <mergeCell ref="E7:E9"/>
    <mergeCell ref="F7:F9"/>
    <mergeCell ref="I7:I9"/>
    <mergeCell ref="L7:L9"/>
    <mergeCell ref="M7:M9"/>
    <mergeCell ref="N7:N9"/>
    <mergeCell ref="K5:K6"/>
    <mergeCell ref="L5:L6"/>
    <mergeCell ref="M5:N5"/>
    <mergeCell ref="B10:H10"/>
    <mergeCell ref="A17:J17"/>
    <mergeCell ref="A18:J18"/>
    <mergeCell ref="I23:I28"/>
    <mergeCell ref="A29:A33"/>
    <mergeCell ref="C29:C33"/>
    <mergeCell ref="D29:D33"/>
    <mergeCell ref="K21:K22"/>
    <mergeCell ref="L21:L22"/>
    <mergeCell ref="M21:N21"/>
    <mergeCell ref="A19:J19"/>
    <mergeCell ref="A21:A22"/>
    <mergeCell ref="B21:B22"/>
    <mergeCell ref="E21:E22"/>
    <mergeCell ref="F21:G21"/>
    <mergeCell ref="H21:I21"/>
    <mergeCell ref="J21:J22"/>
    <mergeCell ref="N23:N25"/>
    <mergeCell ref="A23:A28"/>
    <mergeCell ref="C23:C28"/>
    <mergeCell ref="D23:D28"/>
    <mergeCell ref="E23:E28"/>
    <mergeCell ref="H23:H28"/>
    <mergeCell ref="M25:M26"/>
    <mergeCell ref="M40:M41"/>
    <mergeCell ref="M35:M36"/>
    <mergeCell ref="M30:M31"/>
    <mergeCell ref="A38:A43"/>
    <mergeCell ref="C38:C43"/>
    <mergeCell ref="D38:D43"/>
    <mergeCell ref="E38:E43"/>
    <mergeCell ref="H38:H43"/>
    <mergeCell ref="I38:I43"/>
    <mergeCell ref="E29:E33"/>
    <mergeCell ref="H29:H33"/>
    <mergeCell ref="I29:I33"/>
    <mergeCell ref="A34:A37"/>
    <mergeCell ref="C34:C37"/>
    <mergeCell ref="D34:D37"/>
    <mergeCell ref="B44:H44"/>
    <mergeCell ref="L25:L26"/>
    <mergeCell ref="L30:L31"/>
    <mergeCell ref="L40:L41"/>
    <mergeCell ref="L35:L36"/>
    <mergeCell ref="E34:E37"/>
    <mergeCell ref="H34:H37"/>
    <mergeCell ref="I34:I37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F41"/>
  <sheetViews>
    <sheetView zoomScale="90" zoomScaleNormal="90" zoomScaleSheetLayoutView="100" workbookViewId="0">
      <selection activeCell="AD5" sqref="AD5:AF5"/>
    </sheetView>
  </sheetViews>
  <sheetFormatPr defaultColWidth="8.75" defaultRowHeight="18.75" x14ac:dyDescent="0.3"/>
  <cols>
    <col min="1" max="1" width="8.75" style="9"/>
    <col min="2" max="2" width="39.875" style="9" customWidth="1"/>
    <col min="3" max="3" width="18.5" style="13" bestFit="1" customWidth="1"/>
    <col min="4" max="4" width="17.5" style="13" customWidth="1"/>
    <col min="5" max="5" width="19.625" style="13" customWidth="1"/>
    <col min="6" max="6" width="13.5" style="13" customWidth="1"/>
    <col min="7" max="7" width="14.625" style="13" customWidth="1"/>
    <col min="8" max="8" width="13.5" style="13" customWidth="1"/>
    <col min="9" max="9" width="14.625" style="13" customWidth="1"/>
    <col min="10" max="10" width="13.5" style="13" customWidth="1"/>
    <col min="11" max="11" width="14.625" style="13" customWidth="1"/>
    <col min="12" max="12" width="13.5" style="13" customWidth="1"/>
    <col min="13" max="13" width="14.625" style="13" customWidth="1"/>
    <col min="14" max="28" width="14.625" style="13" hidden="1" customWidth="1"/>
    <col min="29" max="29" width="19.75" style="13" hidden="1" customWidth="1"/>
    <col min="30" max="30" width="15.875" style="13" customWidth="1"/>
    <col min="31" max="31" width="16.875" style="13" customWidth="1"/>
    <col min="32" max="32" width="14.75" style="9" customWidth="1"/>
    <col min="33" max="16384" width="8.75" style="9"/>
  </cols>
  <sheetData>
    <row r="1" spans="1:32" x14ac:dyDescent="0.3">
      <c r="A1" s="366" t="s">
        <v>53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</row>
    <row r="2" spans="1:32" x14ac:dyDescent="0.3">
      <c r="A2" s="366" t="s">
        <v>271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</row>
    <row r="3" spans="1:32" x14ac:dyDescent="0.3">
      <c r="A3" s="367" t="s">
        <v>77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</row>
    <row r="4" spans="1:32" x14ac:dyDescent="0.3">
      <c r="A4" s="257"/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</row>
    <row r="5" spans="1:32" x14ac:dyDescent="0.3">
      <c r="A5" s="257"/>
      <c r="B5" s="257"/>
      <c r="C5" s="257"/>
      <c r="D5" s="257"/>
      <c r="E5" s="257"/>
      <c r="F5" s="361">
        <v>23651</v>
      </c>
      <c r="G5" s="362"/>
      <c r="H5" s="361">
        <v>23682</v>
      </c>
      <c r="I5" s="362"/>
      <c r="J5" s="361">
        <v>23712</v>
      </c>
      <c r="K5" s="362"/>
      <c r="L5" s="361">
        <v>23743</v>
      </c>
      <c r="M5" s="362"/>
      <c r="N5" s="361">
        <v>23774</v>
      </c>
      <c r="O5" s="362"/>
      <c r="P5" s="361">
        <v>23802</v>
      </c>
      <c r="Q5" s="362"/>
      <c r="R5" s="361">
        <v>23833</v>
      </c>
      <c r="S5" s="362"/>
      <c r="T5" s="361">
        <v>23863</v>
      </c>
      <c r="U5" s="362"/>
      <c r="V5" s="361">
        <v>23894</v>
      </c>
      <c r="W5" s="362"/>
      <c r="X5" s="361">
        <v>23924</v>
      </c>
      <c r="Y5" s="362"/>
      <c r="Z5" s="361">
        <v>23955</v>
      </c>
      <c r="AA5" s="362"/>
      <c r="AB5" s="361">
        <v>23986</v>
      </c>
      <c r="AC5" s="362"/>
      <c r="AD5" s="363" t="s">
        <v>272</v>
      </c>
      <c r="AE5" s="364"/>
      <c r="AF5" s="365"/>
    </row>
    <row r="6" spans="1:32" ht="36" customHeight="1" x14ac:dyDescent="0.3">
      <c r="A6" s="372" t="s">
        <v>25</v>
      </c>
      <c r="B6" s="372" t="s">
        <v>26</v>
      </c>
      <c r="C6" s="371" t="s">
        <v>61</v>
      </c>
      <c r="D6" s="373"/>
      <c r="E6" s="374"/>
      <c r="F6" s="374" t="s">
        <v>27</v>
      </c>
      <c r="G6" s="368" t="s">
        <v>28</v>
      </c>
      <c r="H6" s="368" t="s">
        <v>27</v>
      </c>
      <c r="I6" s="368" t="s">
        <v>28</v>
      </c>
      <c r="J6" s="368" t="s">
        <v>27</v>
      </c>
      <c r="K6" s="371" t="s">
        <v>28</v>
      </c>
      <c r="L6" s="369" t="s">
        <v>27</v>
      </c>
      <c r="M6" s="369" t="s">
        <v>28</v>
      </c>
      <c r="N6" s="369" t="s">
        <v>27</v>
      </c>
      <c r="O6" s="369" t="s">
        <v>28</v>
      </c>
      <c r="P6" s="369" t="s">
        <v>27</v>
      </c>
      <c r="Q6" s="369" t="s">
        <v>28</v>
      </c>
      <c r="R6" s="369" t="s">
        <v>27</v>
      </c>
      <c r="S6" s="369" t="s">
        <v>28</v>
      </c>
      <c r="T6" s="369" t="s">
        <v>27</v>
      </c>
      <c r="U6" s="369" t="s">
        <v>28</v>
      </c>
      <c r="V6" s="369" t="s">
        <v>27</v>
      </c>
      <c r="W6" s="369" t="s">
        <v>28</v>
      </c>
      <c r="X6" s="369" t="s">
        <v>27</v>
      </c>
      <c r="Y6" s="369" t="s">
        <v>28</v>
      </c>
      <c r="Z6" s="369" t="s">
        <v>27</v>
      </c>
      <c r="AA6" s="369" t="s">
        <v>28</v>
      </c>
      <c r="AB6" s="369" t="s">
        <v>27</v>
      </c>
      <c r="AC6" s="369" t="s">
        <v>28</v>
      </c>
      <c r="AD6" s="368" t="s">
        <v>52</v>
      </c>
      <c r="AE6" s="368" t="s">
        <v>54</v>
      </c>
      <c r="AF6" s="375" t="s">
        <v>29</v>
      </c>
    </row>
    <row r="7" spans="1:32" s="10" customFormat="1" ht="27.75" customHeight="1" x14ac:dyDescent="0.2">
      <c r="A7" s="372"/>
      <c r="B7" s="372"/>
      <c r="C7" s="258" t="s">
        <v>66</v>
      </c>
      <c r="D7" s="259" t="s">
        <v>27</v>
      </c>
      <c r="E7" s="259" t="s">
        <v>28</v>
      </c>
      <c r="F7" s="374"/>
      <c r="G7" s="368"/>
      <c r="H7" s="368"/>
      <c r="I7" s="368"/>
      <c r="J7" s="368"/>
      <c r="K7" s="371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68"/>
      <c r="AE7" s="368"/>
      <c r="AF7" s="375"/>
    </row>
    <row r="8" spans="1:32" s="10" customFormat="1" ht="21.6" customHeight="1" x14ac:dyDescent="0.2">
      <c r="A8" s="51"/>
      <c r="B8" s="52" t="s">
        <v>58</v>
      </c>
      <c r="C8" s="53"/>
      <c r="D8" s="54"/>
      <c r="E8" s="54"/>
      <c r="F8" s="54"/>
      <c r="G8" s="53"/>
      <c r="H8" s="53"/>
      <c r="I8" s="53"/>
      <c r="J8" s="53"/>
      <c r="K8" s="55"/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3"/>
      <c r="AE8" s="53"/>
      <c r="AF8" s="58"/>
    </row>
    <row r="9" spans="1:32" x14ac:dyDescent="0.3">
      <c r="A9" s="18"/>
      <c r="B9" s="19" t="s">
        <v>30</v>
      </c>
      <c r="C9" s="15"/>
      <c r="D9" s="17"/>
      <c r="E9" s="17"/>
      <c r="F9" s="17"/>
      <c r="G9" s="15"/>
      <c r="H9" s="15"/>
      <c r="I9" s="15"/>
      <c r="J9" s="15"/>
      <c r="K9" s="23"/>
      <c r="L9" s="15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15"/>
      <c r="AE9" s="15"/>
      <c r="AF9" s="20"/>
    </row>
    <row r="10" spans="1:32" ht="21.75" x14ac:dyDescent="0.5">
      <c r="A10" s="18">
        <v>1</v>
      </c>
      <c r="B10" s="20" t="s">
        <v>31</v>
      </c>
      <c r="C10" s="84">
        <v>84838937</v>
      </c>
      <c r="D10" s="17">
        <v>84500000</v>
      </c>
      <c r="E10" s="17"/>
      <c r="F10" s="31"/>
      <c r="G10" s="32"/>
      <c r="H10" s="32">
        <v>1242003</v>
      </c>
      <c r="I10" s="32"/>
      <c r="J10" s="32">
        <v>326727</v>
      </c>
      <c r="K10" s="23"/>
      <c r="L10" s="15">
        <v>20999765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15">
        <f>SUM(F10:AC10)</f>
        <v>22568495</v>
      </c>
      <c r="AE10" s="15">
        <f>F10+H10+J10+L10</f>
        <v>22568495</v>
      </c>
      <c r="AF10" s="25">
        <f>AE10/AD10</f>
        <v>1</v>
      </c>
    </row>
    <row r="11" spans="1:32" ht="21.75" x14ac:dyDescent="0.5">
      <c r="A11" s="18">
        <v>2</v>
      </c>
      <c r="B11" s="21" t="s">
        <v>32</v>
      </c>
      <c r="C11" s="85">
        <v>1800000</v>
      </c>
      <c r="D11" s="17">
        <v>1800000</v>
      </c>
      <c r="E11" s="17"/>
      <c r="F11" s="31"/>
      <c r="G11" s="32"/>
      <c r="H11" s="32">
        <v>1907684.81</v>
      </c>
      <c r="I11" s="32"/>
      <c r="J11" s="15"/>
      <c r="K11" s="23"/>
      <c r="L11" s="15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15">
        <f>SUM(F11:AC11)</f>
        <v>1907684.81</v>
      </c>
      <c r="AE11" s="15">
        <f t="shared" ref="AE11:AE30" si="0">F11+H11+J11+L11</f>
        <v>1907684.81</v>
      </c>
      <c r="AF11" s="25">
        <f t="shared" ref="AF11:AF31" si="1">AE11/AD11</f>
        <v>1</v>
      </c>
    </row>
    <row r="12" spans="1:32" x14ac:dyDescent="0.3">
      <c r="A12" s="18">
        <v>3</v>
      </c>
      <c r="B12" s="21" t="s">
        <v>33</v>
      </c>
      <c r="C12" s="22">
        <v>1400000</v>
      </c>
      <c r="D12" s="17">
        <v>1000000</v>
      </c>
      <c r="E12" s="17"/>
      <c r="F12" s="31"/>
      <c r="G12" s="32"/>
      <c r="H12" s="32">
        <v>484790</v>
      </c>
      <c r="I12" s="32"/>
      <c r="J12" s="15"/>
      <c r="K12" s="23"/>
      <c r="L12" s="15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15">
        <f>SUM(F12:AC12)</f>
        <v>484790</v>
      </c>
      <c r="AE12" s="15">
        <f t="shared" si="0"/>
        <v>484790</v>
      </c>
      <c r="AF12" s="25">
        <f t="shared" si="1"/>
        <v>1</v>
      </c>
    </row>
    <row r="13" spans="1:32" x14ac:dyDescent="0.3">
      <c r="A13" s="18">
        <v>4</v>
      </c>
      <c r="B13" s="21" t="s">
        <v>34</v>
      </c>
      <c r="C13" s="22">
        <v>6000000</v>
      </c>
      <c r="D13" s="17">
        <v>4000000</v>
      </c>
      <c r="E13" s="17"/>
      <c r="F13" s="31"/>
      <c r="G13" s="32"/>
      <c r="H13" s="32"/>
      <c r="I13" s="32"/>
      <c r="J13" s="15">
        <v>6757047</v>
      </c>
      <c r="K13" s="23"/>
      <c r="L13" s="15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15">
        <f>SUM(F13:AC13)</f>
        <v>6757047</v>
      </c>
      <c r="AE13" s="15">
        <f t="shared" si="0"/>
        <v>6757047</v>
      </c>
      <c r="AF13" s="25">
        <f t="shared" si="1"/>
        <v>1</v>
      </c>
    </row>
    <row r="14" spans="1:32" x14ac:dyDescent="0.3">
      <c r="A14" s="18">
        <v>5</v>
      </c>
      <c r="B14" s="21" t="s">
        <v>35</v>
      </c>
      <c r="C14" s="22">
        <v>0</v>
      </c>
      <c r="D14" s="17">
        <v>0</v>
      </c>
      <c r="E14" s="17"/>
      <c r="F14" s="31"/>
      <c r="G14" s="32"/>
      <c r="H14" s="32"/>
      <c r="I14" s="32"/>
      <c r="J14" s="15"/>
      <c r="K14" s="23"/>
      <c r="L14" s="15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5">
        <f t="shared" ref="AD14:AD31" si="2">SUM(F14:AC14)</f>
        <v>0</v>
      </c>
      <c r="AE14" s="15">
        <f t="shared" si="0"/>
        <v>0</v>
      </c>
      <c r="AF14" s="25" t="e">
        <f t="shared" si="1"/>
        <v>#DIV/0!</v>
      </c>
    </row>
    <row r="15" spans="1:32" x14ac:dyDescent="0.3">
      <c r="A15" s="18">
        <v>6</v>
      </c>
      <c r="B15" s="20" t="s">
        <v>36</v>
      </c>
      <c r="C15" s="80">
        <v>2300000</v>
      </c>
      <c r="D15" s="73">
        <v>2300000</v>
      </c>
      <c r="E15" s="73"/>
      <c r="F15" s="33"/>
      <c r="G15" s="34"/>
      <c r="H15" s="34"/>
      <c r="I15" s="34"/>
      <c r="J15" s="16">
        <v>1882028.35</v>
      </c>
      <c r="K15" s="24"/>
      <c r="L15" s="16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5">
        <f t="shared" si="2"/>
        <v>1882028.35</v>
      </c>
      <c r="AE15" s="15">
        <f t="shared" si="0"/>
        <v>1882028.35</v>
      </c>
      <c r="AF15" s="25">
        <f t="shared" si="1"/>
        <v>1</v>
      </c>
    </row>
    <row r="16" spans="1:32" x14ac:dyDescent="0.3">
      <c r="A16" s="59"/>
      <c r="B16" s="60" t="s">
        <v>37</v>
      </c>
      <c r="C16" s="81"/>
      <c r="D16" s="74"/>
      <c r="E16" s="74"/>
      <c r="F16" s="62"/>
      <c r="G16" s="63"/>
      <c r="H16" s="63"/>
      <c r="I16" s="63"/>
      <c r="J16" s="61"/>
      <c r="K16" s="64"/>
      <c r="L16" s="61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1"/>
      <c r="AE16" s="61">
        <f t="shared" si="0"/>
        <v>0</v>
      </c>
      <c r="AF16" s="65" t="e">
        <f t="shared" si="1"/>
        <v>#DIV/0!</v>
      </c>
    </row>
    <row r="17" spans="1:32" x14ac:dyDescent="0.3">
      <c r="A17" s="18">
        <v>1</v>
      </c>
      <c r="B17" s="20" t="s">
        <v>78</v>
      </c>
      <c r="C17" s="22">
        <v>3800</v>
      </c>
      <c r="D17" s="17">
        <v>3800</v>
      </c>
      <c r="E17" s="17"/>
      <c r="F17" s="31">
        <v>3959</v>
      </c>
      <c r="G17" s="32"/>
      <c r="H17" s="32"/>
      <c r="I17" s="32"/>
      <c r="J17" s="15"/>
      <c r="K17" s="23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5">
        <f t="shared" si="2"/>
        <v>3959</v>
      </c>
      <c r="AE17" s="15">
        <f t="shared" si="0"/>
        <v>3959</v>
      </c>
      <c r="AF17" s="25">
        <f t="shared" si="1"/>
        <v>1</v>
      </c>
    </row>
    <row r="18" spans="1:32" x14ac:dyDescent="0.3">
      <c r="A18" s="18">
        <v>2</v>
      </c>
      <c r="B18" s="20" t="s">
        <v>79</v>
      </c>
      <c r="C18" s="22">
        <v>97200</v>
      </c>
      <c r="D18" s="17">
        <v>97200</v>
      </c>
      <c r="E18" s="17"/>
      <c r="F18" s="31">
        <v>61204</v>
      </c>
      <c r="G18" s="32"/>
      <c r="H18" s="32"/>
      <c r="I18" s="32"/>
      <c r="J18" s="15"/>
      <c r="K18" s="23"/>
      <c r="L18" s="1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15">
        <f t="shared" si="2"/>
        <v>61204</v>
      </c>
      <c r="AE18" s="15">
        <f t="shared" si="0"/>
        <v>61204</v>
      </c>
      <c r="AF18" s="25">
        <f t="shared" si="1"/>
        <v>1</v>
      </c>
    </row>
    <row r="19" spans="1:32" x14ac:dyDescent="0.3">
      <c r="A19" s="18">
        <v>3</v>
      </c>
      <c r="B19" s="20" t="s">
        <v>80</v>
      </c>
      <c r="C19" s="22">
        <v>80000</v>
      </c>
      <c r="D19" s="17">
        <v>80000</v>
      </c>
      <c r="E19" s="17"/>
      <c r="F19" s="31">
        <v>72332</v>
      </c>
      <c r="G19" s="32"/>
      <c r="H19" s="32"/>
      <c r="I19" s="32"/>
      <c r="J19" s="15"/>
      <c r="K19" s="23"/>
      <c r="L19" s="1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5">
        <f t="shared" si="2"/>
        <v>72332</v>
      </c>
      <c r="AE19" s="15">
        <f t="shared" si="0"/>
        <v>72332</v>
      </c>
      <c r="AF19" s="25">
        <f t="shared" si="1"/>
        <v>1</v>
      </c>
    </row>
    <row r="20" spans="1:32" x14ac:dyDescent="0.3">
      <c r="A20" s="18">
        <v>4</v>
      </c>
      <c r="B20" s="20" t="s">
        <v>82</v>
      </c>
      <c r="C20" s="22">
        <v>24000</v>
      </c>
      <c r="D20" s="17">
        <v>24000</v>
      </c>
      <c r="E20" s="17"/>
      <c r="F20" s="31">
        <v>21656.799999999999</v>
      </c>
      <c r="G20" s="32"/>
      <c r="H20" s="32"/>
      <c r="I20" s="32"/>
      <c r="J20" s="15"/>
      <c r="K20" s="23"/>
      <c r="L20" s="1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5">
        <f t="shared" si="2"/>
        <v>21656.799999999999</v>
      </c>
      <c r="AE20" s="15">
        <f t="shared" si="0"/>
        <v>21656.799999999999</v>
      </c>
      <c r="AF20" s="25">
        <f t="shared" si="1"/>
        <v>1</v>
      </c>
    </row>
    <row r="21" spans="1:32" x14ac:dyDescent="0.3">
      <c r="A21" s="18">
        <v>5</v>
      </c>
      <c r="B21" s="20" t="s">
        <v>81</v>
      </c>
      <c r="C21" s="22">
        <v>7000</v>
      </c>
      <c r="D21" s="17">
        <v>7000</v>
      </c>
      <c r="E21" s="17"/>
      <c r="F21" s="31">
        <v>6685.36</v>
      </c>
      <c r="G21" s="32"/>
      <c r="H21" s="32"/>
      <c r="I21" s="32"/>
      <c r="J21" s="15"/>
      <c r="K21" s="23"/>
      <c r="L21" s="15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15">
        <f t="shared" si="2"/>
        <v>6685.36</v>
      </c>
      <c r="AE21" s="15">
        <f t="shared" si="0"/>
        <v>6685.36</v>
      </c>
      <c r="AF21" s="25">
        <f t="shared" si="1"/>
        <v>1</v>
      </c>
    </row>
    <row r="22" spans="1:32" x14ac:dyDescent="0.3">
      <c r="A22" s="18">
        <v>6</v>
      </c>
      <c r="B22" s="20" t="s">
        <v>83</v>
      </c>
      <c r="C22" s="22">
        <v>16900</v>
      </c>
      <c r="D22" s="17">
        <v>16900</v>
      </c>
      <c r="E22" s="17"/>
      <c r="F22" s="31">
        <v>9490</v>
      </c>
      <c r="G22" s="32"/>
      <c r="H22" s="32"/>
      <c r="I22" s="32"/>
      <c r="J22" s="15"/>
      <c r="K22" s="23"/>
      <c r="L22" s="15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15">
        <f t="shared" si="2"/>
        <v>9490</v>
      </c>
      <c r="AE22" s="15">
        <f t="shared" si="0"/>
        <v>9490</v>
      </c>
      <c r="AF22" s="25">
        <f t="shared" si="1"/>
        <v>1</v>
      </c>
    </row>
    <row r="23" spans="1:32" x14ac:dyDescent="0.3">
      <c r="A23" s="18">
        <v>7</v>
      </c>
      <c r="B23" s="20" t="s">
        <v>198</v>
      </c>
      <c r="C23" s="22">
        <v>24440</v>
      </c>
      <c r="D23" s="17">
        <v>24440</v>
      </c>
      <c r="E23" s="17"/>
      <c r="F23" s="31"/>
      <c r="G23" s="32"/>
      <c r="H23" s="32">
        <v>26150.799999999999</v>
      </c>
      <c r="I23" s="32"/>
      <c r="J23" s="15"/>
      <c r="K23" s="23"/>
      <c r="L23" s="1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15">
        <f t="shared" si="2"/>
        <v>26150.799999999999</v>
      </c>
      <c r="AE23" s="15">
        <f t="shared" si="0"/>
        <v>26150.799999999999</v>
      </c>
      <c r="AF23" s="25">
        <f t="shared" si="1"/>
        <v>1</v>
      </c>
    </row>
    <row r="24" spans="1:32" x14ac:dyDescent="0.3">
      <c r="A24" s="59"/>
      <c r="B24" s="60" t="s">
        <v>45</v>
      </c>
      <c r="C24" s="81"/>
      <c r="D24" s="74"/>
      <c r="E24" s="74"/>
      <c r="F24" s="62"/>
      <c r="G24" s="63"/>
      <c r="H24" s="63"/>
      <c r="I24" s="63"/>
      <c r="J24" s="61"/>
      <c r="K24" s="64"/>
      <c r="L24" s="61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1"/>
      <c r="AE24" s="61">
        <f t="shared" si="0"/>
        <v>0</v>
      </c>
      <c r="AF24" s="65" t="e">
        <f t="shared" si="1"/>
        <v>#DIV/0!</v>
      </c>
    </row>
    <row r="25" spans="1:32" x14ac:dyDescent="0.3">
      <c r="A25" s="18">
        <v>1</v>
      </c>
      <c r="B25" s="20" t="s">
        <v>46</v>
      </c>
      <c r="C25" s="22">
        <v>0</v>
      </c>
      <c r="D25" s="17">
        <v>0</v>
      </c>
      <c r="E25" s="17"/>
      <c r="F25" s="31"/>
      <c r="G25" s="32"/>
      <c r="H25" s="32"/>
      <c r="I25" s="32"/>
      <c r="J25" s="15"/>
      <c r="K25" s="23"/>
      <c r="L25" s="15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15">
        <f t="shared" si="2"/>
        <v>0</v>
      </c>
      <c r="AE25" s="15">
        <f t="shared" si="0"/>
        <v>0</v>
      </c>
      <c r="AF25" s="25" t="e">
        <f t="shared" si="1"/>
        <v>#DIV/0!</v>
      </c>
    </row>
    <row r="26" spans="1:32" x14ac:dyDescent="0.3">
      <c r="A26" s="18">
        <v>2</v>
      </c>
      <c r="B26" s="20" t="s">
        <v>47</v>
      </c>
      <c r="C26" s="22">
        <v>361000</v>
      </c>
      <c r="D26" s="17">
        <v>361000</v>
      </c>
      <c r="E26" s="17"/>
      <c r="F26" s="31">
        <v>385698.82</v>
      </c>
      <c r="G26" s="32"/>
      <c r="H26" s="32"/>
      <c r="I26" s="32"/>
      <c r="J26" s="15"/>
      <c r="K26" s="23"/>
      <c r="L26" s="15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15">
        <f t="shared" si="2"/>
        <v>385698.82</v>
      </c>
      <c r="AE26" s="15">
        <f t="shared" si="0"/>
        <v>385698.82</v>
      </c>
      <c r="AF26" s="25">
        <f t="shared" si="1"/>
        <v>1</v>
      </c>
    </row>
    <row r="27" spans="1:32" x14ac:dyDescent="0.3">
      <c r="A27" s="18">
        <v>3</v>
      </c>
      <c r="B27" s="20" t="s">
        <v>48</v>
      </c>
      <c r="C27" s="22">
        <v>6435000</v>
      </c>
      <c r="D27" s="17">
        <v>6435000</v>
      </c>
      <c r="E27" s="17"/>
      <c r="F27" s="31">
        <v>6815986</v>
      </c>
      <c r="G27" s="32"/>
      <c r="H27" s="32"/>
      <c r="I27" s="32"/>
      <c r="J27" s="15"/>
      <c r="K27" s="23"/>
      <c r="L27" s="15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15">
        <f>SUM(F27:AC27)</f>
        <v>6815986</v>
      </c>
      <c r="AE27" s="15">
        <f t="shared" si="0"/>
        <v>6815986</v>
      </c>
      <c r="AF27" s="25">
        <f t="shared" si="1"/>
        <v>1</v>
      </c>
    </row>
    <row r="28" spans="1:32" x14ac:dyDescent="0.3">
      <c r="A28" s="18">
        <v>4</v>
      </c>
      <c r="B28" s="20" t="s">
        <v>49</v>
      </c>
      <c r="C28" s="22">
        <v>2800000</v>
      </c>
      <c r="D28" s="17">
        <v>2800000</v>
      </c>
      <c r="E28" s="17"/>
      <c r="F28" s="31">
        <v>2972634.41</v>
      </c>
      <c r="G28" s="32"/>
      <c r="H28" s="32"/>
      <c r="I28" s="32"/>
      <c r="J28" s="15"/>
      <c r="K28" s="23"/>
      <c r="L28" s="15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15">
        <f>SUM(F28:AC28)</f>
        <v>2972634.41</v>
      </c>
      <c r="AE28" s="15">
        <f t="shared" si="0"/>
        <v>2972634.41</v>
      </c>
      <c r="AF28" s="25">
        <f t="shared" si="1"/>
        <v>1</v>
      </c>
    </row>
    <row r="29" spans="1:32" x14ac:dyDescent="0.3">
      <c r="A29" s="18">
        <v>5</v>
      </c>
      <c r="B29" s="20" t="s">
        <v>62</v>
      </c>
      <c r="C29" s="22">
        <v>100000</v>
      </c>
      <c r="D29" s="17">
        <v>100000</v>
      </c>
      <c r="E29" s="17"/>
      <c r="F29" s="31"/>
      <c r="G29" s="32"/>
      <c r="H29" s="32"/>
      <c r="I29" s="32"/>
      <c r="J29" s="15"/>
      <c r="K29" s="23"/>
      <c r="L29" s="15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15">
        <f t="shared" si="2"/>
        <v>0</v>
      </c>
      <c r="AE29" s="15">
        <f t="shared" si="0"/>
        <v>0</v>
      </c>
      <c r="AF29" s="25" t="e">
        <f t="shared" si="1"/>
        <v>#DIV/0!</v>
      </c>
    </row>
    <row r="30" spans="1:32" x14ac:dyDescent="0.3">
      <c r="A30" s="18"/>
      <c r="B30" s="20" t="s">
        <v>84</v>
      </c>
      <c r="C30" s="22">
        <v>628000</v>
      </c>
      <c r="D30" s="17">
        <v>16000</v>
      </c>
      <c r="E30" s="17">
        <v>55000</v>
      </c>
      <c r="F30" s="31">
        <v>17120</v>
      </c>
      <c r="G30" s="32">
        <v>58850</v>
      </c>
      <c r="H30" s="32">
        <v>31672</v>
      </c>
      <c r="I30" s="32"/>
      <c r="J30" s="15"/>
      <c r="K30" s="23"/>
      <c r="L30" s="15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5">
        <f t="shared" si="2"/>
        <v>107642</v>
      </c>
      <c r="AE30" s="15">
        <f t="shared" si="0"/>
        <v>48792</v>
      </c>
      <c r="AF30" s="25">
        <f t="shared" si="1"/>
        <v>0.45328031809145131</v>
      </c>
    </row>
    <row r="31" spans="1:32" x14ac:dyDescent="0.3">
      <c r="A31" s="66"/>
      <c r="B31" s="67" t="s">
        <v>59</v>
      </c>
      <c r="C31" s="82"/>
      <c r="D31" s="68"/>
      <c r="E31" s="68"/>
      <c r="F31" s="69"/>
      <c r="G31" s="70"/>
      <c r="H31" s="70"/>
      <c r="I31" s="70"/>
      <c r="J31" s="68"/>
      <c r="K31" s="71"/>
      <c r="L31" s="68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68">
        <f t="shared" si="2"/>
        <v>0</v>
      </c>
      <c r="AE31" s="68">
        <f t="shared" ref="AE31" si="3">F31+H31+J31</f>
        <v>0</v>
      </c>
      <c r="AF31" s="72" t="e">
        <f t="shared" si="1"/>
        <v>#DIV/0!</v>
      </c>
    </row>
    <row r="32" spans="1:32" x14ac:dyDescent="0.3">
      <c r="A32" s="18"/>
      <c r="B32" s="19"/>
      <c r="C32" s="22"/>
      <c r="D32" s="15"/>
      <c r="E32" s="15"/>
      <c r="F32" s="39"/>
      <c r="G32" s="32"/>
      <c r="H32" s="32"/>
      <c r="I32" s="32"/>
      <c r="J32" s="15"/>
      <c r="K32" s="23"/>
      <c r="L32" s="15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15"/>
      <c r="AE32" s="15"/>
      <c r="AF32" s="25"/>
    </row>
    <row r="33" spans="1:32" s="11" customFormat="1" x14ac:dyDescent="0.3">
      <c r="A33" s="256"/>
      <c r="B33" s="256" t="s">
        <v>50</v>
      </c>
      <c r="C33" s="22">
        <f t="shared" ref="C33:AC33" si="4">SUM(C9:C31)</f>
        <v>106916277</v>
      </c>
      <c r="D33" s="22">
        <f t="shared" si="4"/>
        <v>103565340</v>
      </c>
      <c r="E33" s="22">
        <f t="shared" si="4"/>
        <v>55000</v>
      </c>
      <c r="F33" s="22">
        <f t="shared" si="4"/>
        <v>10366766.390000001</v>
      </c>
      <c r="G33" s="22">
        <f t="shared" si="4"/>
        <v>58850</v>
      </c>
      <c r="H33" s="22">
        <f t="shared" si="4"/>
        <v>3692300.61</v>
      </c>
      <c r="I33" s="22">
        <f t="shared" si="4"/>
        <v>0</v>
      </c>
      <c r="J33" s="22">
        <f t="shared" si="4"/>
        <v>8965802.3499999996</v>
      </c>
      <c r="K33" s="22">
        <f t="shared" si="4"/>
        <v>0</v>
      </c>
      <c r="L33" s="22">
        <f t="shared" si="4"/>
        <v>20999765</v>
      </c>
      <c r="M33" s="22">
        <f t="shared" si="4"/>
        <v>0</v>
      </c>
      <c r="N33" s="22">
        <f t="shared" si="4"/>
        <v>0</v>
      </c>
      <c r="O33" s="22">
        <f t="shared" si="4"/>
        <v>0</v>
      </c>
      <c r="P33" s="22">
        <f t="shared" si="4"/>
        <v>0</v>
      </c>
      <c r="Q33" s="22">
        <f t="shared" si="4"/>
        <v>0</v>
      </c>
      <c r="R33" s="22">
        <f t="shared" si="4"/>
        <v>0</v>
      </c>
      <c r="S33" s="22">
        <f t="shared" si="4"/>
        <v>0</v>
      </c>
      <c r="T33" s="22">
        <f t="shared" si="4"/>
        <v>0</v>
      </c>
      <c r="U33" s="22">
        <f t="shared" si="4"/>
        <v>0</v>
      </c>
      <c r="V33" s="22">
        <f t="shared" si="4"/>
        <v>0</v>
      </c>
      <c r="W33" s="22">
        <f t="shared" si="4"/>
        <v>0</v>
      </c>
      <c r="X33" s="22">
        <f t="shared" si="4"/>
        <v>0</v>
      </c>
      <c r="Y33" s="22">
        <f t="shared" si="4"/>
        <v>0</v>
      </c>
      <c r="Z33" s="22">
        <f t="shared" si="4"/>
        <v>0</v>
      </c>
      <c r="AA33" s="22">
        <f t="shared" si="4"/>
        <v>0</v>
      </c>
      <c r="AB33" s="22">
        <f t="shared" si="4"/>
        <v>0</v>
      </c>
      <c r="AC33" s="22">
        <f t="shared" si="4"/>
        <v>0</v>
      </c>
      <c r="AD33" s="22">
        <f>SUM(AD9:AD30)</f>
        <v>44083484.349999994</v>
      </c>
      <c r="AE33" s="22">
        <f>SUM(AE9:AE30)</f>
        <v>44024634.349999994</v>
      </c>
      <c r="AF33" s="26">
        <f>AE33/AD33</f>
        <v>0.9986650329285961</v>
      </c>
    </row>
    <row r="34" spans="1:32" s="11" customFormat="1" x14ac:dyDescent="0.3">
      <c r="A34" s="257"/>
      <c r="B34" s="25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8"/>
    </row>
    <row r="35" spans="1:32" x14ac:dyDescent="0.3">
      <c r="A35" s="12"/>
      <c r="B35" s="9" t="s">
        <v>68</v>
      </c>
      <c r="C35" s="9"/>
      <c r="D35" s="77">
        <f>D33</f>
        <v>103565340</v>
      </c>
      <c r="E35" s="14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9"/>
      <c r="AE35" s="9"/>
    </row>
    <row r="36" spans="1:32" ht="19.5" thickBot="1" x14ac:dyDescent="0.35">
      <c r="B36" s="11" t="s">
        <v>219</v>
      </c>
      <c r="C36" s="9"/>
      <c r="D36" s="79">
        <f>SUM(D35*0.3)</f>
        <v>31069602</v>
      </c>
      <c r="E36" s="75"/>
      <c r="AD36" s="11"/>
      <c r="AE36" s="9"/>
    </row>
    <row r="37" spans="1:32" ht="19.5" thickTop="1" x14ac:dyDescent="0.3">
      <c r="C37" s="9"/>
      <c r="D37" s="9"/>
      <c r="E37" s="76"/>
      <c r="AD37" s="9"/>
      <c r="AE37" s="9"/>
      <c r="AF37" s="41"/>
    </row>
    <row r="38" spans="1:32" x14ac:dyDescent="0.3">
      <c r="B38" s="9" t="s">
        <v>270</v>
      </c>
      <c r="C38" s="9"/>
      <c r="D38" s="75">
        <f>SUM(AE33)</f>
        <v>44024634.349999994</v>
      </c>
      <c r="E38" s="41"/>
    </row>
    <row r="39" spans="1:32" x14ac:dyDescent="0.3">
      <c r="B39" s="11" t="s">
        <v>65</v>
      </c>
      <c r="D39" s="78">
        <f>SUM(D38/D35)</f>
        <v>0.42509042455709595</v>
      </c>
    </row>
    <row r="41" spans="1:32" x14ac:dyDescent="0.3">
      <c r="B41" s="9" t="s">
        <v>69</v>
      </c>
      <c r="C41" s="9"/>
      <c r="D41" s="76">
        <f>D38-D36</f>
        <v>12955032.349999994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48" orientation="landscape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9"/>
  <sheetViews>
    <sheetView topLeftCell="A40" zoomScale="70" zoomScaleNormal="70" workbookViewId="0">
      <selection activeCell="R13" sqref="R13"/>
    </sheetView>
  </sheetViews>
  <sheetFormatPr defaultColWidth="9.125" defaultRowHeight="21" x14ac:dyDescent="0.35"/>
  <cols>
    <col min="1" max="1" width="6.875" style="139" bestFit="1" customWidth="1"/>
    <col min="2" max="2" width="43.5" style="2" customWidth="1"/>
    <col min="3" max="3" width="14.375" style="140" customWidth="1"/>
    <col min="4" max="4" width="13.875" style="140" customWidth="1"/>
    <col min="5" max="5" width="10.25" style="2" customWidth="1"/>
    <col min="6" max="6" width="23.625" style="2" customWidth="1"/>
    <col min="7" max="7" width="14.375" style="140" customWidth="1"/>
    <col min="8" max="8" width="20" style="141" customWidth="1"/>
    <col min="9" max="9" width="18.625" style="142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1" spans="1:14" x14ac:dyDescent="0.35">
      <c r="A1" s="421" t="s">
        <v>267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</row>
    <row r="2" spans="1:14" x14ac:dyDescent="0.35">
      <c r="A2" s="421" t="s">
        <v>77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N2" s="266" t="s">
        <v>87</v>
      </c>
    </row>
    <row r="3" spans="1:14" x14ac:dyDescent="0.35">
      <c r="A3" s="421" t="s">
        <v>268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</row>
    <row r="4" spans="1:14" x14ac:dyDescent="0.35">
      <c r="A4" s="99"/>
      <c r="B4" s="266"/>
      <c r="C4" s="266"/>
      <c r="D4" s="266"/>
      <c r="E4" s="266"/>
      <c r="F4" s="266"/>
      <c r="G4" s="266"/>
      <c r="H4" s="266"/>
      <c r="I4" s="266"/>
      <c r="J4" s="266"/>
    </row>
    <row r="5" spans="1:14" ht="42" x14ac:dyDescent="0.35">
      <c r="A5" s="422" t="s">
        <v>1</v>
      </c>
      <c r="B5" s="400" t="s">
        <v>89</v>
      </c>
      <c r="C5" s="100" t="s">
        <v>90</v>
      </c>
      <c r="D5" s="101" t="s">
        <v>91</v>
      </c>
      <c r="E5" s="400" t="s">
        <v>4</v>
      </c>
      <c r="F5" s="400" t="s">
        <v>5</v>
      </c>
      <c r="G5" s="400"/>
      <c r="H5" s="423" t="s">
        <v>92</v>
      </c>
      <c r="I5" s="423"/>
      <c r="J5" s="399" t="s">
        <v>93</v>
      </c>
      <c r="K5" s="399" t="s">
        <v>94</v>
      </c>
      <c r="L5" s="396" t="s">
        <v>64</v>
      </c>
      <c r="M5" s="397" t="s">
        <v>22</v>
      </c>
      <c r="N5" s="398"/>
    </row>
    <row r="6" spans="1:14" ht="63" x14ac:dyDescent="0.35">
      <c r="A6" s="432"/>
      <c r="B6" s="400"/>
      <c r="C6" s="102" t="s">
        <v>95</v>
      </c>
      <c r="D6" s="103" t="s">
        <v>85</v>
      </c>
      <c r="E6" s="400"/>
      <c r="F6" s="265" t="s">
        <v>9</v>
      </c>
      <c r="G6" s="100" t="s">
        <v>96</v>
      </c>
      <c r="H6" s="267" t="s">
        <v>10</v>
      </c>
      <c r="I6" s="106" t="s">
        <v>97</v>
      </c>
      <c r="J6" s="433"/>
      <c r="K6" s="400"/>
      <c r="L6" s="396"/>
      <c r="M6" s="264" t="s">
        <v>23</v>
      </c>
      <c r="N6" s="50" t="s">
        <v>24</v>
      </c>
    </row>
    <row r="7" spans="1:14" ht="21" customHeight="1" x14ac:dyDescent="0.35">
      <c r="A7" s="401">
        <v>1</v>
      </c>
      <c r="B7" s="107" t="s">
        <v>227</v>
      </c>
      <c r="C7" s="404">
        <v>9345000</v>
      </c>
      <c r="D7" s="407">
        <v>7988808</v>
      </c>
      <c r="E7" s="428" t="s">
        <v>19</v>
      </c>
      <c r="F7" s="433" t="s">
        <v>164</v>
      </c>
      <c r="G7" s="393">
        <v>6654654</v>
      </c>
      <c r="H7" s="476" t="s">
        <v>164</v>
      </c>
      <c r="I7" s="416">
        <v>6650682</v>
      </c>
      <c r="J7" s="268"/>
      <c r="K7" s="268"/>
      <c r="L7" s="243"/>
      <c r="M7" s="246"/>
      <c r="N7" s="385"/>
    </row>
    <row r="8" spans="1:14" ht="21" customHeight="1" x14ac:dyDescent="0.35">
      <c r="A8" s="402"/>
      <c r="B8" s="94" t="s">
        <v>256</v>
      </c>
      <c r="C8" s="471"/>
      <c r="D8" s="473"/>
      <c r="E8" s="429"/>
      <c r="F8" s="475"/>
      <c r="G8" s="394"/>
      <c r="H8" s="477"/>
      <c r="I8" s="466"/>
      <c r="J8" s="260" t="s">
        <v>101</v>
      </c>
      <c r="K8" s="230" t="s">
        <v>257</v>
      </c>
      <c r="L8" s="383" t="s">
        <v>213</v>
      </c>
      <c r="M8" s="449" t="s">
        <v>168</v>
      </c>
      <c r="N8" s="386"/>
    </row>
    <row r="9" spans="1:14" ht="21.75" customHeight="1" x14ac:dyDescent="0.35">
      <c r="A9" s="402"/>
      <c r="B9" s="94" t="s">
        <v>258</v>
      </c>
      <c r="C9" s="471"/>
      <c r="D9" s="473"/>
      <c r="E9" s="429"/>
      <c r="F9" s="260" t="s">
        <v>194</v>
      </c>
      <c r="G9" s="96">
        <v>7050000</v>
      </c>
      <c r="H9" s="477"/>
      <c r="I9" s="466"/>
      <c r="J9" s="260" t="s">
        <v>105</v>
      </c>
      <c r="K9" s="94" t="s">
        <v>259</v>
      </c>
      <c r="L9" s="383"/>
      <c r="M9" s="449"/>
      <c r="N9" s="386"/>
    </row>
    <row r="10" spans="1:14" ht="21" customHeight="1" x14ac:dyDescent="0.35">
      <c r="A10" s="403"/>
      <c r="B10" s="94"/>
      <c r="C10" s="472"/>
      <c r="D10" s="474"/>
      <c r="E10" s="430"/>
      <c r="F10" s="261" t="s">
        <v>232</v>
      </c>
      <c r="G10" s="96">
        <v>7579000</v>
      </c>
      <c r="H10" s="478"/>
      <c r="I10" s="467"/>
      <c r="J10" s="260"/>
      <c r="K10" s="94"/>
      <c r="L10" s="277"/>
      <c r="M10" s="279"/>
      <c r="N10" s="162"/>
    </row>
    <row r="11" spans="1:14" ht="21" customHeight="1" x14ac:dyDescent="0.35">
      <c r="A11" s="401">
        <v>2</v>
      </c>
      <c r="B11" s="107" t="s">
        <v>227</v>
      </c>
      <c r="C11" s="407">
        <v>9345000</v>
      </c>
      <c r="D11" s="407">
        <v>8455100</v>
      </c>
      <c r="E11" s="428" t="s">
        <v>19</v>
      </c>
      <c r="F11" s="390" t="s">
        <v>260</v>
      </c>
      <c r="G11" s="393">
        <v>7500000</v>
      </c>
      <c r="H11" s="468" t="s">
        <v>260</v>
      </c>
      <c r="I11" s="416">
        <v>7499397</v>
      </c>
      <c r="J11" s="268"/>
      <c r="K11" s="268"/>
      <c r="L11" s="239"/>
      <c r="M11" s="239"/>
      <c r="N11" s="239"/>
    </row>
    <row r="12" spans="1:14" ht="21.75" customHeight="1" x14ac:dyDescent="0.35">
      <c r="A12" s="402"/>
      <c r="B12" s="94" t="s">
        <v>256</v>
      </c>
      <c r="C12" s="473"/>
      <c r="D12" s="473"/>
      <c r="E12" s="429"/>
      <c r="F12" s="391"/>
      <c r="G12" s="394"/>
      <c r="H12" s="469"/>
      <c r="I12" s="466"/>
      <c r="J12" s="260" t="s">
        <v>101</v>
      </c>
      <c r="K12" s="249" t="s">
        <v>261</v>
      </c>
      <c r="L12" s="437" t="s">
        <v>213</v>
      </c>
      <c r="M12" s="449" t="s">
        <v>168</v>
      </c>
      <c r="N12" s="238"/>
    </row>
    <row r="13" spans="1:14" x14ac:dyDescent="0.35">
      <c r="A13" s="402"/>
      <c r="B13" s="94" t="s">
        <v>262</v>
      </c>
      <c r="C13" s="473"/>
      <c r="D13" s="473"/>
      <c r="E13" s="429"/>
      <c r="F13" s="260" t="s">
        <v>194</v>
      </c>
      <c r="G13" s="96">
        <v>8032345</v>
      </c>
      <c r="H13" s="469"/>
      <c r="I13" s="466"/>
      <c r="J13" s="260" t="s">
        <v>105</v>
      </c>
      <c r="K13" s="94" t="s">
        <v>263</v>
      </c>
      <c r="L13" s="437"/>
      <c r="M13" s="449"/>
      <c r="N13" s="239"/>
    </row>
    <row r="14" spans="1:14" ht="21" customHeight="1" x14ac:dyDescent="0.35">
      <c r="A14" s="403"/>
      <c r="B14" s="231"/>
      <c r="C14" s="474"/>
      <c r="D14" s="474"/>
      <c r="E14" s="430"/>
      <c r="F14" s="260"/>
      <c r="G14" s="96"/>
      <c r="H14" s="470"/>
      <c r="I14" s="467"/>
      <c r="J14" s="232"/>
      <c r="K14" s="232"/>
      <c r="L14" s="277"/>
      <c r="M14" s="280"/>
      <c r="N14" s="240"/>
    </row>
    <row r="15" spans="1:14" ht="21" customHeight="1" x14ac:dyDescent="0.35">
      <c r="A15" s="401">
        <v>3</v>
      </c>
      <c r="B15" s="107" t="s">
        <v>227</v>
      </c>
      <c r="C15" s="457">
        <v>9345000</v>
      </c>
      <c r="D15" s="457">
        <v>7623425</v>
      </c>
      <c r="E15" s="428" t="s">
        <v>19</v>
      </c>
      <c r="F15" s="390" t="s">
        <v>260</v>
      </c>
      <c r="G15" s="463">
        <v>6850000</v>
      </c>
      <c r="H15" s="460" t="s">
        <v>260</v>
      </c>
      <c r="I15" s="463">
        <v>6849686</v>
      </c>
      <c r="J15" s="235"/>
      <c r="K15" s="235"/>
      <c r="L15" s="244"/>
      <c r="M15" s="278"/>
      <c r="N15" s="239"/>
    </row>
    <row r="16" spans="1:14" x14ac:dyDescent="0.35">
      <c r="A16" s="402"/>
      <c r="B16" s="94" t="s">
        <v>256</v>
      </c>
      <c r="C16" s="479"/>
      <c r="D16" s="479"/>
      <c r="E16" s="429"/>
      <c r="F16" s="391"/>
      <c r="G16" s="464"/>
      <c r="H16" s="461"/>
      <c r="I16" s="464"/>
      <c r="J16" s="260" t="s">
        <v>101</v>
      </c>
      <c r="K16" s="230" t="s">
        <v>264</v>
      </c>
      <c r="L16" s="437" t="s">
        <v>213</v>
      </c>
      <c r="M16" s="449" t="s">
        <v>168</v>
      </c>
      <c r="N16" s="239"/>
    </row>
    <row r="17" spans="1:14" x14ac:dyDescent="0.35">
      <c r="A17" s="402"/>
      <c r="B17" s="94" t="s">
        <v>265</v>
      </c>
      <c r="C17" s="479"/>
      <c r="D17" s="479"/>
      <c r="E17" s="429"/>
      <c r="F17" s="260" t="s">
        <v>194</v>
      </c>
      <c r="G17" s="262">
        <v>7245000</v>
      </c>
      <c r="H17" s="461"/>
      <c r="I17" s="464"/>
      <c r="J17" s="260" t="s">
        <v>105</v>
      </c>
      <c r="K17" s="94" t="s">
        <v>266</v>
      </c>
      <c r="L17" s="437"/>
      <c r="M17" s="449"/>
      <c r="N17" s="239"/>
    </row>
    <row r="18" spans="1:14" x14ac:dyDescent="0.35">
      <c r="A18" s="403"/>
      <c r="B18" s="275"/>
      <c r="C18" s="480"/>
      <c r="D18" s="480"/>
      <c r="E18" s="430"/>
      <c r="F18" s="261" t="s">
        <v>232</v>
      </c>
      <c r="G18" s="263">
        <v>7275000</v>
      </c>
      <c r="H18" s="462"/>
      <c r="I18" s="465"/>
      <c r="J18" s="276"/>
      <c r="K18" s="274"/>
      <c r="L18" s="162"/>
      <c r="M18" s="162"/>
      <c r="N18" s="162"/>
    </row>
    <row r="19" spans="1:14" x14ac:dyDescent="0.35">
      <c r="A19" s="129"/>
      <c r="B19" s="388" t="s">
        <v>269</v>
      </c>
      <c r="C19" s="388"/>
      <c r="D19" s="388"/>
      <c r="E19" s="388"/>
      <c r="F19" s="388"/>
      <c r="G19" s="388"/>
      <c r="H19" s="431"/>
      <c r="I19" s="130">
        <f>SUM(I7:I18)</f>
        <v>20999765</v>
      </c>
      <c r="J19" s="131"/>
      <c r="K19" s="132"/>
      <c r="L19" s="163"/>
      <c r="M19" s="163"/>
      <c r="N19" s="163"/>
    </row>
  </sheetData>
  <mergeCells count="44">
    <mergeCell ref="M12:M13"/>
    <mergeCell ref="M16:M17"/>
    <mergeCell ref="A2:K2"/>
    <mergeCell ref="A3:K3"/>
    <mergeCell ref="A1:K1"/>
    <mergeCell ref="A5:A6"/>
    <mergeCell ref="B5:B6"/>
    <mergeCell ref="E5:E6"/>
    <mergeCell ref="F5:G5"/>
    <mergeCell ref="H5:I5"/>
    <mergeCell ref="K5:K6"/>
    <mergeCell ref="L5:L6"/>
    <mergeCell ref="M5:N5"/>
    <mergeCell ref="N7:N9"/>
    <mergeCell ref="J5:J6"/>
    <mergeCell ref="M8:M9"/>
    <mergeCell ref="B19:H19"/>
    <mergeCell ref="A7:A10"/>
    <mergeCell ref="C7:C10"/>
    <mergeCell ref="D7:D10"/>
    <mergeCell ref="E7:E10"/>
    <mergeCell ref="F7:F8"/>
    <mergeCell ref="G7:G8"/>
    <mergeCell ref="H7:H10"/>
    <mergeCell ref="A15:A18"/>
    <mergeCell ref="C15:C18"/>
    <mergeCell ref="D15:D18"/>
    <mergeCell ref="E15:E18"/>
    <mergeCell ref="F15:F16"/>
    <mergeCell ref="A11:A14"/>
    <mergeCell ref="C11:C14"/>
    <mergeCell ref="D11:D14"/>
    <mergeCell ref="E11:E14"/>
    <mergeCell ref="F11:F12"/>
    <mergeCell ref="H15:H18"/>
    <mergeCell ref="I15:I18"/>
    <mergeCell ref="L8:L9"/>
    <mergeCell ref="L12:L13"/>
    <mergeCell ref="L16:L17"/>
    <mergeCell ref="I7:I10"/>
    <mergeCell ref="G15:G16"/>
    <mergeCell ref="G11:G12"/>
    <mergeCell ref="H11:H14"/>
    <mergeCell ref="I11:I14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สรุป</vt:lpstr>
      <vt:lpstr>smes ต.ค.64</vt:lpstr>
      <vt:lpstr>แบบ สขร. ต.ค. 64 </vt:lpstr>
      <vt:lpstr>smes พ.ย.64</vt:lpstr>
      <vt:lpstr>แบบ สขร. พ.ย. 64 </vt:lpstr>
      <vt:lpstr>smes ธ.ค.64</vt:lpstr>
      <vt:lpstr>แบบ สขร. ธ.ค. 64 </vt:lpstr>
      <vt:lpstr>smes ม.ค.65</vt:lpstr>
      <vt:lpstr>แบบ สขร. ม.ค. 65</vt:lpstr>
      <vt:lpstr>smes ก.พ.65</vt:lpstr>
      <vt:lpstr>แบบ สขร. ก.พ. 65</vt:lpstr>
      <vt:lpstr>รวมทุกเดือน</vt:lpstr>
      <vt:lpstr>smes มี.ค.65</vt:lpstr>
      <vt:lpstr>แบบ สขร. มี.ค. 65</vt:lpstr>
      <vt:lpstr>smes เม.ย.65</vt:lpstr>
      <vt:lpstr>แบบ สขร. เม.ย. 65 </vt:lpstr>
      <vt:lpstr>เรื่องร้องเรียนจัดซื้อ (ฝสอ.)</vt:lpstr>
      <vt:lpstr>'smes ก.พ.65'!Print_Area</vt:lpstr>
      <vt:lpstr>'smes ต.ค.64'!Print_Area</vt:lpstr>
      <vt:lpstr>'smes ธ.ค.64'!Print_Area</vt:lpstr>
      <vt:lpstr>'smes พ.ย.64'!Print_Area</vt:lpstr>
      <vt:lpstr>'smes ม.ค.65'!Print_Area</vt:lpstr>
      <vt:lpstr>'smes มี.ค.65'!Print_Area</vt:lpstr>
      <vt:lpstr>'smes เม.ย.65'!Print_Area</vt:lpstr>
      <vt:lpstr>'แบบ สขร. ก.พ. 65'!Print_Area</vt:lpstr>
      <vt:lpstr>'แบบ สขร. ต.ค. 64 '!Print_Area</vt:lpstr>
      <vt:lpstr>'แบบ สขร. ธ.ค. 64 '!Print_Area</vt:lpstr>
      <vt:lpstr>'แบบ สขร. พ.ย. 64 '!Print_Area</vt:lpstr>
      <vt:lpstr>'แบบ สขร. ม.ค. 65'!Print_Area</vt:lpstr>
      <vt:lpstr>'แบบ สขร. มี.ค. 65'!Print_Area</vt:lpstr>
      <vt:lpstr>'แบบ สขร. เม.ย. 65 '!Print_Area</vt:lpstr>
      <vt:lpstr>รวมทุกเดือน!Print_Area</vt:lpstr>
      <vt:lpstr>สรุป!Print_Area</vt:lpstr>
      <vt:lpstr>'smes ก.พ.65'!Print_Titles</vt:lpstr>
      <vt:lpstr>'smes ต.ค.64'!Print_Titles</vt:lpstr>
      <vt:lpstr>'smes ธ.ค.64'!Print_Titles</vt:lpstr>
      <vt:lpstr>'smes พ.ย.64'!Print_Titles</vt:lpstr>
      <vt:lpstr>'smes ม.ค.65'!Print_Titles</vt:lpstr>
      <vt:lpstr>'smes มี.ค.65'!Print_Titles</vt:lpstr>
      <vt:lpstr>'smes เม.ย.65'!Print_Titles</vt:lpstr>
      <vt:lpstr>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2022-05-03T09:06:54Z</cp:lastPrinted>
  <dcterms:created xsi:type="dcterms:W3CDTF">2017-01-05T04:39:12Z</dcterms:created>
  <dcterms:modified xsi:type="dcterms:W3CDTF">2022-05-18T02:57:17Z</dcterms:modified>
</cp:coreProperties>
</file>