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00101923\Desktop\รายงานประจำเดือน\"/>
    </mc:Choice>
  </mc:AlternateContent>
  <xr:revisionPtr revIDLastSave="0" documentId="8_{CDAB98F1-DEB4-4E8C-B9B0-56981B7C86C8}" xr6:coauthVersionLast="36" xr6:coauthVersionMax="36" xr10:uidLastSave="{00000000-0000-0000-0000-000000000000}"/>
  <bookViews>
    <workbookView xWindow="0" yWindow="0" windowWidth="23040" windowHeight="9060" activeTab="4" xr2:uid="{00000000-000D-0000-FFFF-FFFF00000000}"/>
  </bookViews>
  <sheets>
    <sheet name="สรุป" sheetId="12" r:id="rId1"/>
    <sheet name="สรุป test" sheetId="17" state="hidden" r:id="rId2"/>
    <sheet name="รวมทุกเดือน" sheetId="14" state="hidden" r:id="rId3"/>
    <sheet name="ต.ค.64" sheetId="10" r:id="rId4"/>
    <sheet name="พ.ย.64" sheetId="18" r:id="rId5"/>
    <sheet name="ชื่อหมวด" sheetId="15" r:id="rId6"/>
    <sheet name="พ.ย.64 (2)" sheetId="16" state="hidden" r:id="rId7"/>
    <sheet name="เรื่องร้องเรียนจัดซื้อ (ฝสอ.)" sheetId="5" state="hidden" r:id="rId8"/>
  </sheets>
  <definedNames>
    <definedName name="_xlnm._FilterDatabase" localSheetId="4" hidden="1">พ.ย.64!$A$8:$N$8</definedName>
    <definedName name="_xlnm._FilterDatabase" localSheetId="6" hidden="1">'พ.ย.64 (2)'!$A$6:$N$6</definedName>
    <definedName name="_xlnm.Print_Area" localSheetId="1">'สรุป test'!$A$1:$AD$40</definedName>
    <definedName name="_xlnm.Print_Titles" localSheetId="3">ต.ค.64!$6:$7</definedName>
    <definedName name="_xlnm.Print_Titles" localSheetId="4">พ.ย.64!$6:$7</definedName>
    <definedName name="_xlnm.Print_Titles" localSheetId="0">สรุป!$7:$7</definedName>
    <definedName name="_xlnm.Print_Titles" localSheetId="1">'สรุป test'!$7:$7</definedName>
  </definedNames>
  <calcPr calcId="191029"/>
</workbook>
</file>

<file path=xl/calcChain.xml><?xml version="1.0" encoding="utf-8"?>
<calcChain xmlns="http://schemas.openxmlformats.org/spreadsheetml/2006/main">
  <c r="AD12" i="12" l="1"/>
  <c r="C44" i="12" l="1"/>
  <c r="C144" i="18"/>
  <c r="C39" i="12"/>
  <c r="C41" i="12"/>
  <c r="AE39" i="12"/>
  <c r="C42" i="12" s="1"/>
  <c r="AD37" i="12"/>
  <c r="AE37" i="12"/>
  <c r="AF37" i="12"/>
  <c r="AE31" i="12"/>
  <c r="AF31" i="12" s="1"/>
  <c r="AD30" i="12"/>
  <c r="AD29" i="12"/>
  <c r="AE29" i="12"/>
  <c r="AF25" i="12"/>
  <c r="AF26" i="12"/>
  <c r="AF27" i="12"/>
  <c r="AF28" i="12"/>
  <c r="AF30" i="12"/>
  <c r="AE22" i="12"/>
  <c r="AE23" i="12"/>
  <c r="AE24" i="12"/>
  <c r="AE25" i="12"/>
  <c r="AE26" i="12"/>
  <c r="AE27" i="12"/>
  <c r="AE28" i="12"/>
  <c r="AE30" i="12"/>
  <c r="AD23" i="12"/>
  <c r="AD20" i="12"/>
  <c r="AD21" i="12"/>
  <c r="AD22" i="12"/>
  <c r="AD24" i="12"/>
  <c r="AD25" i="12"/>
  <c r="AD26" i="12"/>
  <c r="AD27" i="12"/>
  <c r="AD28" i="12"/>
  <c r="AD31" i="12"/>
  <c r="AD19" i="12"/>
  <c r="AF15" i="12"/>
  <c r="AF16" i="12"/>
  <c r="AE16" i="12"/>
  <c r="AD16" i="12"/>
  <c r="AD15" i="12"/>
  <c r="AD14" i="12"/>
  <c r="AE17" i="12"/>
  <c r="AE15" i="12"/>
  <c r="AE14" i="12"/>
  <c r="AE13" i="12"/>
  <c r="AE12" i="12"/>
  <c r="AE38" i="12"/>
  <c r="I39" i="12"/>
  <c r="H13" i="12"/>
  <c r="H35" i="12"/>
  <c r="H12" i="12"/>
  <c r="AD39" i="12" l="1"/>
  <c r="AF39" i="12" s="1"/>
  <c r="C43" i="12"/>
  <c r="AF29" i="12"/>
  <c r="I144" i="18"/>
  <c r="F12" i="12" l="1"/>
  <c r="D39" i="12" l="1"/>
  <c r="E39" i="12"/>
  <c r="F16" i="12" l="1"/>
  <c r="F38" i="12" l="1"/>
  <c r="C144" i="10" l="1"/>
  <c r="F14" i="12"/>
  <c r="F35" i="12"/>
  <c r="F13" i="12"/>
  <c r="F36" i="12"/>
  <c r="F39" i="12" l="1"/>
  <c r="D13" i="17"/>
  <c r="AC13" i="17" s="1"/>
  <c r="D12" i="17"/>
  <c r="AC12" i="17" s="1"/>
  <c r="C40" i="17"/>
  <c r="AA38" i="17"/>
  <c r="Z38" i="17"/>
  <c r="Y38" i="17"/>
  <c r="X38" i="17"/>
  <c r="W38" i="17"/>
  <c r="V38" i="17"/>
  <c r="U38" i="17"/>
  <c r="T38" i="17"/>
  <c r="S38" i="17"/>
  <c r="R38" i="17"/>
  <c r="Q38" i="17"/>
  <c r="P38" i="17"/>
  <c r="O38" i="17"/>
  <c r="N38" i="17"/>
  <c r="M38" i="17"/>
  <c r="L38" i="17"/>
  <c r="K38" i="17"/>
  <c r="J38" i="17"/>
  <c r="I38" i="17"/>
  <c r="H38" i="17"/>
  <c r="G38" i="17"/>
  <c r="F38" i="17"/>
  <c r="E38" i="17"/>
  <c r="C38" i="17"/>
  <c r="AD37" i="17"/>
  <c r="AC37" i="17"/>
  <c r="AB37" i="17"/>
  <c r="AC36" i="17"/>
  <c r="AD36" i="17" s="1"/>
  <c r="AB36" i="17"/>
  <c r="AC35" i="17"/>
  <c r="AB35" i="17"/>
  <c r="AD35" i="17" s="1"/>
  <c r="AC34" i="17"/>
  <c r="AD34" i="17" s="1"/>
  <c r="AB34" i="17"/>
  <c r="AD33" i="17"/>
  <c r="AC33" i="17"/>
  <c r="AB33" i="17"/>
  <c r="AC32" i="17"/>
  <c r="AD32" i="17" s="1"/>
  <c r="AB32" i="17"/>
  <c r="AC31" i="17"/>
  <c r="AB31" i="17"/>
  <c r="AD31" i="17" s="1"/>
  <c r="AC30" i="17"/>
  <c r="AD30" i="17" s="1"/>
  <c r="AD29" i="17"/>
  <c r="AC29" i="17"/>
  <c r="AB29" i="17"/>
  <c r="AC28" i="17"/>
  <c r="AD28" i="17" s="1"/>
  <c r="AB28" i="17"/>
  <c r="AD27" i="17"/>
  <c r="AC27" i="17"/>
  <c r="AB27" i="17"/>
  <c r="AC26" i="17"/>
  <c r="AD26" i="17" s="1"/>
  <c r="AB26" i="17"/>
  <c r="AD25" i="17"/>
  <c r="AC25" i="17"/>
  <c r="AB25" i="17"/>
  <c r="AC24" i="17"/>
  <c r="AD24" i="17" s="1"/>
  <c r="AB24" i="17"/>
  <c r="AD23" i="17"/>
  <c r="AC23" i="17"/>
  <c r="AB23" i="17"/>
  <c r="AC22" i="17"/>
  <c r="AD22" i="17" s="1"/>
  <c r="AB22" i="17"/>
  <c r="AD21" i="17"/>
  <c r="AC21" i="17"/>
  <c r="AB21" i="17"/>
  <c r="AC20" i="17"/>
  <c r="AD20" i="17" s="1"/>
  <c r="AB20" i="17"/>
  <c r="AD19" i="17"/>
  <c r="AC19" i="17"/>
  <c r="AC15" i="17"/>
  <c r="AD15" i="17" s="1"/>
  <c r="AB15" i="17"/>
  <c r="AC14" i="17"/>
  <c r="AD14" i="17" s="1"/>
  <c r="AB14" i="17"/>
  <c r="AC11" i="17"/>
  <c r="AD11" i="17" s="1"/>
  <c r="AB11" i="17"/>
  <c r="AD10" i="17"/>
  <c r="AC10" i="17"/>
  <c r="AB10" i="17"/>
  <c r="AB13" i="17" l="1"/>
  <c r="AD13" i="17" s="1"/>
  <c r="AF12" i="12"/>
  <c r="AB12" i="17"/>
  <c r="AD12" i="17" s="1"/>
  <c r="D38" i="17"/>
  <c r="AC38" i="17"/>
  <c r="AB38" i="17" l="1"/>
  <c r="AD38" i="17" s="1"/>
  <c r="C41" i="17"/>
  <c r="I76" i="10"/>
  <c r="I144" i="10" s="1"/>
  <c r="C43" i="17" l="1"/>
  <c r="C42" i="17"/>
  <c r="M8" i="14"/>
  <c r="N8" i="14"/>
  <c r="M9" i="14"/>
  <c r="N9" i="14"/>
  <c r="M10" i="14"/>
  <c r="N10" i="14"/>
  <c r="M11" i="14"/>
  <c r="N11" i="14"/>
  <c r="M12" i="14"/>
  <c r="N12" i="14"/>
  <c r="M13" i="14"/>
  <c r="N13" i="14"/>
  <c r="M14" i="14"/>
  <c r="N14" i="14"/>
  <c r="M15" i="14"/>
  <c r="N15" i="14"/>
  <c r="M16" i="14"/>
  <c r="N16" i="14"/>
  <c r="M17" i="14"/>
  <c r="N17" i="14"/>
  <c r="O7" i="14"/>
  <c r="M7" i="14"/>
  <c r="H39" i="12"/>
  <c r="AD11" i="12"/>
  <c r="AD10" i="12"/>
  <c r="AD35" i="12"/>
  <c r="AE36" i="12"/>
  <c r="AD36" i="12"/>
  <c r="G10" i="14" l="1"/>
  <c r="AD38" i="12"/>
  <c r="J39" i="12"/>
  <c r="K39" i="12"/>
  <c r="L39" i="12"/>
  <c r="M39" i="12"/>
  <c r="N39" i="12"/>
  <c r="O39" i="12"/>
  <c r="P39" i="12"/>
  <c r="Q39" i="12"/>
  <c r="R39" i="12"/>
  <c r="S39" i="12"/>
  <c r="T39" i="12"/>
  <c r="U39" i="12"/>
  <c r="V39" i="12"/>
  <c r="W39" i="12"/>
  <c r="X39" i="12"/>
  <c r="Y39" i="12"/>
  <c r="Z39" i="12"/>
  <c r="AA39" i="12"/>
  <c r="AB39" i="12"/>
  <c r="AC39" i="12"/>
  <c r="G39" i="12"/>
  <c r="AE10" i="12"/>
  <c r="AF10" i="12" s="1"/>
  <c r="G8" i="14"/>
  <c r="AF38" i="12" l="1"/>
  <c r="B8" i="14"/>
  <c r="C8" i="14"/>
  <c r="D8" i="14"/>
  <c r="E8" i="14"/>
  <c r="F8" i="14"/>
  <c r="H8" i="14"/>
  <c r="I8" i="14"/>
  <c r="J8" i="14"/>
  <c r="K8" i="14"/>
  <c r="L8" i="14"/>
  <c r="B9" i="14"/>
  <c r="C9" i="14"/>
  <c r="D9" i="14"/>
  <c r="E9" i="14"/>
  <c r="F9" i="14"/>
  <c r="G9" i="14"/>
  <c r="H9" i="14"/>
  <c r="I9" i="14"/>
  <c r="J9" i="14"/>
  <c r="K9" i="14"/>
  <c r="L9" i="14"/>
  <c r="B10" i="14"/>
  <c r="C10" i="14"/>
  <c r="D10" i="14"/>
  <c r="E10" i="14"/>
  <c r="F10" i="14"/>
  <c r="H10" i="14"/>
  <c r="I10" i="14"/>
  <c r="J10" i="14"/>
  <c r="K10" i="14"/>
  <c r="L10" i="14"/>
  <c r="B11" i="14"/>
  <c r="C11" i="14"/>
  <c r="D11" i="14"/>
  <c r="E11" i="14"/>
  <c r="F11" i="14"/>
  <c r="G11" i="14"/>
  <c r="H11" i="14"/>
  <c r="I11" i="14"/>
  <c r="J11" i="14"/>
  <c r="K11" i="14"/>
  <c r="L11" i="14"/>
  <c r="B12" i="14"/>
  <c r="C12" i="14"/>
  <c r="D12" i="14"/>
  <c r="E12" i="14"/>
  <c r="F12" i="14"/>
  <c r="G12" i="14"/>
  <c r="H12" i="14"/>
  <c r="I12" i="14"/>
  <c r="J12" i="14"/>
  <c r="K12" i="14"/>
  <c r="L12" i="14"/>
  <c r="B13" i="14"/>
  <c r="C13" i="14"/>
  <c r="D13" i="14"/>
  <c r="E13" i="14"/>
  <c r="F13" i="14"/>
  <c r="G13" i="14"/>
  <c r="H13" i="14"/>
  <c r="I13" i="14"/>
  <c r="J13" i="14"/>
  <c r="K13" i="14"/>
  <c r="L13" i="14"/>
  <c r="B14" i="14"/>
  <c r="C14" i="14"/>
  <c r="D14" i="14"/>
  <c r="E14" i="14"/>
  <c r="F14" i="14"/>
  <c r="G14" i="14"/>
  <c r="H14" i="14"/>
  <c r="I14" i="14"/>
  <c r="J14" i="14"/>
  <c r="K14" i="14"/>
  <c r="L14" i="14"/>
  <c r="B15" i="14"/>
  <c r="C15" i="14"/>
  <c r="D15" i="14"/>
  <c r="E15" i="14"/>
  <c r="F15" i="14"/>
  <c r="G15" i="14"/>
  <c r="H15" i="14"/>
  <c r="I15" i="14"/>
  <c r="J15" i="14"/>
  <c r="K15" i="14"/>
  <c r="L15" i="14"/>
  <c r="B16" i="14"/>
  <c r="C16" i="14"/>
  <c r="D16" i="14"/>
  <c r="E16" i="14"/>
  <c r="F16" i="14"/>
  <c r="G16" i="14"/>
  <c r="H16" i="14"/>
  <c r="I16" i="14"/>
  <c r="J16" i="14"/>
  <c r="K16" i="14"/>
  <c r="L16" i="14"/>
  <c r="B17" i="14"/>
  <c r="C17" i="14"/>
  <c r="D17" i="14"/>
  <c r="E17" i="14"/>
  <c r="F17" i="14"/>
  <c r="G17" i="14"/>
  <c r="H17" i="14"/>
  <c r="I17" i="14"/>
  <c r="J17" i="14"/>
  <c r="K17" i="14"/>
  <c r="L17" i="14"/>
  <c r="C7" i="14"/>
  <c r="D7" i="14"/>
  <c r="E7" i="14"/>
  <c r="F7" i="14"/>
  <c r="G7" i="14"/>
  <c r="H7" i="14"/>
  <c r="I7" i="14"/>
  <c r="J7" i="14"/>
  <c r="K7" i="14"/>
  <c r="L7" i="14"/>
  <c r="B7" i="14"/>
  <c r="AE11" i="12" l="1"/>
  <c r="AD13" i="12"/>
  <c r="AE19" i="12"/>
  <c r="AE20" i="12"/>
  <c r="AE21" i="12"/>
  <c r="AE33" i="12"/>
  <c r="AE34" i="12"/>
  <c r="AE35" i="12"/>
  <c r="AF13" i="12" l="1"/>
  <c r="AF11" i="12"/>
  <c r="AF19" i="12" l="1"/>
  <c r="AF20" i="12"/>
  <c r="AF22" i="12"/>
  <c r="AF23" i="12"/>
  <c r="AF24" i="12"/>
  <c r="AD33" i="12"/>
  <c r="AF33" i="12" s="1"/>
  <c r="AD34" i="12"/>
  <c r="AF34" i="12" s="1"/>
  <c r="AF35" i="12"/>
  <c r="AF21" i="12" l="1"/>
  <c r="AF36" i="12"/>
  <c r="AF14" i="1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สุนิสา วิศวจรรยา</author>
  </authors>
  <commentList>
    <comment ref="F5" authorId="0" shapeId="0" xr:uid="{A18AA120-8FC1-4B5A-94F6-7F46EAA9F866}">
      <text>
        <r>
          <rPr>
            <b/>
            <sz val="9"/>
            <color indexed="81"/>
            <rFont val="Tahoma"/>
            <family val="2"/>
          </rPr>
          <t>ช่องรวมเดือน 
จะต้องเท่ากับวงเงินประมาณที่จะซื้อหรือจ้าง ในรายงาน สขร.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D39" authorId="0" shapeId="0" xr:uid="{8A3DCC0B-9D72-4E46-A799-F81940F6F7C1}">
      <text>
        <r>
          <rPr>
            <b/>
            <sz val="9"/>
            <color indexed="81"/>
            <rFont val="Tahoma"/>
            <family val="2"/>
          </rPr>
          <t xml:space="preserve">งบประมาณที่จ้าง จะไม่รวมงานปีก่อนนะคะ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สุนิสา วิศวจรรยา</author>
  </authors>
  <commentList>
    <comment ref="D5" authorId="0" shapeId="0" xr:uid="{F12B30D4-2651-46F9-9446-5F92FC86907D}">
      <text>
        <r>
          <rPr>
            <b/>
            <sz val="9"/>
            <color indexed="81"/>
            <rFont val="Tahoma"/>
            <family val="2"/>
          </rPr>
          <t>ช่องรวมเดือน 
จะต้องเท่ากับวงเงินประมาณที่จะซื้อหรือจ้าง ในรายงาน สขร.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B38" authorId="0" shapeId="0" xr:uid="{EFE7D06D-8840-4CA1-B260-7EBDC3E17B5B}">
      <text>
        <r>
          <rPr>
            <b/>
            <sz val="9"/>
            <color indexed="81"/>
            <rFont val="Tahoma"/>
            <family val="2"/>
          </rPr>
          <t xml:space="preserve">งบประมาณที่จ้าง จะไม่รวมงานปีก่อนนะคะ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<sst xmlns="http://schemas.openxmlformats.org/spreadsheetml/2006/main" count="946" uniqueCount="401">
  <si>
    <t>สำนักงานประปาสาขาลาดพร้าว</t>
  </si>
  <si>
    <t>ลำดับที่</t>
  </si>
  <si>
    <t>งานที่จัดซื้อ/จัดจ้าง</t>
  </si>
  <si>
    <t>ราคากลาง
(รวมภาษี)</t>
  </si>
  <si>
    <t>วิธีซื้อ/จ้าง</t>
  </si>
  <si>
    <t>ผู้เสนอราคาและราคาที่เสนอ</t>
  </si>
  <si>
    <t>ผู้ได้รับการคัดเลือกและราคาที่ตกลงซื้อหรือจ้าง</t>
  </si>
  <si>
    <t>เหตุผล
ที่คัดเลือก</t>
  </si>
  <si>
    <t>เลขที่และวันที่ของสัญญาหรือข้อตกลงในการซื้อหรือจ้าง</t>
  </si>
  <si>
    <t>ผู้เสนอราคา</t>
  </si>
  <si>
    <t>ผู้ได้รับการคัดเลือก</t>
  </si>
  <si>
    <t>ราคาที่ตกลงซื้อ/จ้าง
(รวมภาษี)</t>
  </si>
  <si>
    <t>วงเงินงบประมาณที่
จะซื้อหรือจ้าง
(ไม่รวมภาษี)</t>
  </si>
  <si>
    <t>วิธีเฉพาะเจาะจง</t>
  </si>
  <si>
    <t xml:space="preserve">           </t>
  </si>
  <si>
    <t>ราคาที่เสนอ</t>
  </si>
  <si>
    <t>ราคาที่เสนอ 
(รวมภาษี)</t>
  </si>
  <si>
    <t>ไม่มีข้อร้องเรียน งานจัดซื้อจัดจ้าง</t>
  </si>
  <si>
    <r>
      <t xml:space="preserve"> วันที่ 1</t>
    </r>
    <r>
      <rPr>
        <b/>
        <sz val="16"/>
        <color theme="9" tint="-0.249977111117893"/>
        <rFont val="TH SarabunPSK"/>
        <family val="2"/>
      </rPr>
      <t xml:space="preserve"> </t>
    </r>
    <r>
      <rPr>
        <b/>
        <sz val="16"/>
        <rFont val="TH SarabunPSK"/>
        <family val="2"/>
      </rPr>
      <t>เดือนพฤศจิกายน พ.ศ. 2561</t>
    </r>
  </si>
  <si>
    <t>สรุปผลการดำเนินการจัดซื้อจัดจ้างในรอบเดือน ตุลาคม 2561</t>
  </si>
  <si>
    <t>ราคาเหมาะสม</t>
  </si>
  <si>
    <t>วงเงินงบประมาณ
ที่จะซื้อหรือจ้าง
(ไม่รวมภาษี)</t>
  </si>
  <si>
    <t>หมวดงบประมาณ</t>
  </si>
  <si>
    <t>จัดซื้อ/จ้าง กับผู้ประกอบการ SMEs</t>
  </si>
  <si>
    <t>SMEs</t>
  </si>
  <si>
    <t>Non-Smes</t>
  </si>
  <si>
    <t>งบครุภัณฑ์</t>
  </si>
  <si>
    <t>ลำดับ</t>
  </si>
  <si>
    <t>รายการ</t>
  </si>
  <si>
    <t>กลุ่มสินค้า/พัสดุ SMEs</t>
  </si>
  <si>
    <t>ไม่ใช่กลุ่มสินค้า/พัสดุ SMEs</t>
  </si>
  <si>
    <t>ร้อยละ</t>
  </si>
  <si>
    <t>งบลงทุน-งานจ้าง</t>
  </si>
  <si>
    <t>งานปรับปรุงท่อเพื่อลดน้ำสูญเสีย</t>
  </si>
  <si>
    <t>งานขยายเขต - ติดตั้งประปาใหม่</t>
  </si>
  <si>
    <t xml:space="preserve">งานขยายเขต - รับจ้างงาน </t>
  </si>
  <si>
    <t xml:space="preserve">งานเปลี่ยนท่อ (ปรับปรุงกำลังน้ำ) </t>
  </si>
  <si>
    <t xml:space="preserve">งานวางท่อเพื่อการขยายเขตจำหน่ายน้ำ </t>
  </si>
  <si>
    <t xml:space="preserve">งานเปลี่ยนมาตรวัดน้ำขนาด 1/2 นิ้ว ถึง 12 นิ้ว </t>
  </si>
  <si>
    <t>งบลงทุน-งานซื้อ (สาขาดำเนินการเอง)</t>
  </si>
  <si>
    <t>งบทำการ</t>
  </si>
  <si>
    <t>ค่าจ้างเหมาตรวจสอบและปรับปรุงประตูน้ำ</t>
  </si>
  <si>
    <t>ค่าจ้างเหมาเปลี่ยนและยกย้ายมาตรวัดน้ำ</t>
  </si>
  <si>
    <t>ค่าจ้างเหมาซ่อมท่อแตกท่อรั่ว</t>
  </si>
  <si>
    <t>ค่าจ้างเหมาสำรวจหาท่อรั่ว</t>
  </si>
  <si>
    <t>รวมทั้งหมด</t>
  </si>
  <si>
    <t>คำนวณร้อยะ 30 ของวงเงิน SMEs</t>
  </si>
  <si>
    <t>วงเงินงบประมาณที่จัดซื้อจัดจ้าง</t>
  </si>
  <si>
    <t xml:space="preserve">สรุปผลการจัดซื้อจัดจ้างกับผู้ประกอบการ SMEs </t>
  </si>
  <si>
    <t>วงเงินงบประมาณที่ส่งเสริม SMEs</t>
  </si>
  <si>
    <t>สรุปผลการจัดซื้อจัดจ้างกับผู้ประกอบการ SMEs สะสม ต.ค.64 - พ.ย.64</t>
  </si>
  <si>
    <t>เดือนที่จัดซื้อจัดจ้าง</t>
  </si>
  <si>
    <t>งบประมาณปี 2565</t>
  </si>
  <si>
    <t>งบประมาณปีเก่า</t>
  </si>
  <si>
    <t>ราคาต่ำสุด</t>
  </si>
  <si>
    <t>สรุปผลการดำเนินการจัดซื้อจัดจ้าง</t>
  </si>
  <si>
    <t>ปีงบประมาณ 2565 (สะสม)</t>
  </si>
  <si>
    <t>งบประมาณที่ได้รับจัดสรรสุทธิ 
(ไม่รวมภาษีมูลค่าเพิ่ม)</t>
  </si>
  <si>
    <t>ค่าจ้างเหมาบริการอื่น</t>
  </si>
  <si>
    <t>ผลการจัดซื้อจัดจ้างที่ทำได้สะสม</t>
  </si>
  <si>
    <t>สูง/(ต่ำ) กว่าวงเงินที่ต้องส่งเสริม SMEs</t>
  </si>
  <si>
    <t>วงเงินงบประมาณ</t>
  </si>
  <si>
    <t>งบปรับปรุงท่อเพื่อลดน้ำสูญเสีย</t>
  </si>
  <si>
    <t>งบขยายเขต - ติดตั้งประปาใหม่</t>
  </si>
  <si>
    <t xml:space="preserve">งบขยายเขต - รับจ้างงาน </t>
  </si>
  <si>
    <t xml:space="preserve">งบวางท่อเพื่อการขยายเขตจำหน่ายน้ำ </t>
  </si>
  <si>
    <t xml:space="preserve">งบเปลี่ยนมาตรวัดน้ำขนาด 1/2 นิ้ว ถึง 12 นิ้ว </t>
  </si>
  <si>
    <t>ชื่อหมวดงบประมาณ</t>
  </si>
  <si>
    <t>งบเปลี่ยนท่อปรับปรุงกำลังน้ำ</t>
  </si>
  <si>
    <t>ร้อยละของวงเงินงบประมาณที่ส่งเสริม SMEs แล้ว</t>
  </si>
  <si>
    <t>แบบ สขร.1</t>
  </si>
  <si>
    <r>
      <t>สรุปผลการดำเนินการจัดซื้อจัดจ้างในรอบ</t>
    </r>
    <r>
      <rPr>
        <b/>
        <sz val="16"/>
        <color rgb="FFFF0000"/>
        <rFont val="TH SarabunPSK"/>
        <family val="2"/>
      </rPr>
      <t>เดือนตุลาคม 2564</t>
    </r>
  </si>
  <si>
    <t>สำนักงานประปาสาขาบางบัวทอง</t>
  </si>
  <si>
    <t>วันที่ 1 เดือน พฤศจิกายน พ.ศ. 2564</t>
  </si>
  <si>
    <t>งานจัดซื้อ/จัดจ้าง</t>
  </si>
  <si>
    <t>วงเงินงบประมาณที่จะซื้อหรือจ้าง</t>
  </si>
  <si>
    <t>ราคากลาง</t>
  </si>
  <si>
    <t>ผู้ได้รับการคัดเลือกและราคาที่ตกลงซื้อ/จ้าง</t>
  </si>
  <si>
    <t>เหตุผลที่คัดเลือก</t>
  </si>
  <si>
    <t>ราคาที่เสนอ (บาท)</t>
  </si>
  <si>
    <t>ราคาที่ตกลงซื้อ/จ้าง (บาท)</t>
  </si>
  <si>
    <t xml:space="preserve">	 ซื้อเครื่องจัดระบบคิวอัตโนมัติ โดยวิธีเฉพาะเจาะจง</t>
  </si>
  <si>
    <t>บริษัท โมเดิร์น พอส จำกัด</t>
  </si>
  <si>
    <t>PO:3300049859</t>
  </si>
  <si>
    <t xml:space="preserve">จ้างงานจ้างสำรวจหาจุดรั่วในระบบจ่ายน้ำ จำนวน 24 DMA </t>
  </si>
  <si>
    <t>บริษัท คงสงวนเอ็นจิเนียริ่ง (1993) จำกัด</t>
  </si>
  <si>
    <t>สร.54-01(65)</t>
  </si>
  <si>
    <t xml:space="preserve">พื้นที่สำนักงานประปาสาขาบางบัวทอง </t>
  </si>
  <si>
    <t>สัญญาเลขที่ สร.54-01(65)</t>
  </si>
  <si>
    <t>PO:3300050861</t>
  </si>
  <si>
    <t>จ้างงานจ้างสำรวจหาจุดรั่วในระบบจ่ายน้ำ จำนวน 17 DMA</t>
  </si>
  <si>
    <t>บริษัท ไฮโดร เอ็นจิเนียริ่ง จำกัด</t>
  </si>
  <si>
    <t>สร.54-02(65)</t>
  </si>
  <si>
    <t>พื้นที่สำนักงานประปาสาขาบางบัวทอง</t>
  </si>
  <si>
    <t>สัญญาเลขที่ สร.54-02(65) โดยวิธีเฉพาะเจาะจง</t>
  </si>
  <si>
    <t>PO: 3300050867</t>
  </si>
  <si>
    <t>ซื้อเก้าอี้คอมพิวเตอร์ไม่มีที่เท้าแขน โดยวิธีเฉพาะเจาะจง</t>
  </si>
  <si>
    <t>บริษัท ดามา เซอร์วิส กรุ๊ป จำกัด</t>
  </si>
  <si>
    <t>PO:3300050903</t>
  </si>
  <si>
    <t>ค่าแรงงานก่อสร้างวางท่อประปาและงานที่เกี่ยวข้อง (รับจ้างงานเอกชน)</t>
  </si>
  <si>
    <t>ห้างหุ้นส่วนจำกัด เค.แอนด์ อังเคิล</t>
  </si>
  <si>
    <t>สสบท.(ฉ)63/2564</t>
  </si>
  <si>
    <t xml:space="preserve">บริเวณ โครงการ โกลเด้น นีโอ รัตนาธิเบศร์-ราชพฤกษ์ เฟส2 </t>
  </si>
  <si>
    <t>และ โครงการ บางกอก บูเลอวาร์ด เวสต์เกต (เฟส6)</t>
  </si>
  <si>
    <t>PO:3300050939</t>
  </si>
  <si>
    <t xml:space="preserve">ค่าแรงงานก่อสร้างวางท่อประปาและงานที่เกี่ยวข้อง (รับจ้างงานเอกชน) </t>
  </si>
  <si>
    <t>ห้างหุ้นส่วนจำกัด กุ๊ป กุ๊ป สุทธิ</t>
  </si>
  <si>
    <t>สสบท.(ฉ)64/2564</t>
  </si>
  <si>
    <t>บริเวณ โครงการ คุณาลัย พรีม (จอย2) เฟส8 ถ.บ้านกล้วย-ไทรน้อย</t>
  </si>
  <si>
    <t>PO:3300050940</t>
  </si>
  <si>
    <t>ค่าแรงงานก่อสร้างวางท่อประปาและงานที่เกี่ยวข้อง(งานขยายเขต MOU)</t>
  </si>
  <si>
    <t>บริษัท ว.มัฆวาน จำกัด</t>
  </si>
  <si>
    <t>สสบท.(MOU)30/2564</t>
  </si>
  <si>
    <t>บริเวณซอยรอมลี(ช่วงที่ 2) หมู่ที่ 8</t>
  </si>
  <si>
    <t>PO:3300051004</t>
  </si>
  <si>
    <t>จ้างค่าแรงงานก่อสร้างวางท่อประปาและงานที่เกี่ยวข้อง (รับจ้างงานเอกชน)</t>
  </si>
  <si>
    <t>ห้างหุ้นส่วนจำกัด เอ็กซ์พลัมบิ้ง</t>
  </si>
  <si>
    <t>สสบท.(ฉ)62/2564</t>
  </si>
  <si>
    <t>บริเวณนางสาวชุตินันท์ รุ่งวิไลเจริญ โฉนดเลขที่ 182147,181828 ถ.340</t>
  </si>
  <si>
    <t>PO:3300051101</t>
  </si>
  <si>
    <t>ห้างหุ้นส่วนจำกัด ส.รุ่งอรุณก่อสร้าง</t>
  </si>
  <si>
    <t xml:space="preserve">สสบท.(ฉ)67/2564 </t>
  </si>
  <si>
    <t>บริเวณโครงการจัดสรรที่ดินเดอะริทโม (เฟส6) ถนนบางกรวย-ไทรน้อย</t>
  </si>
  <si>
    <t>PO:3300051161</t>
  </si>
  <si>
    <t>ค่าแรงงานก่อสร้างวางท่อประปาและงานเกี่ยวข้อง (งานปรับปรุงกำลังน้ำ)</t>
  </si>
  <si>
    <t>ห้างหุ้นส่วนจำกัด โสภณกาญจนกิจ</t>
  </si>
  <si>
    <t>สสบท.(ป)03/2565</t>
  </si>
  <si>
    <t>บริเวณ ซ.โรงงานอดิศรรังสรรค์ ถ.สายท่าอิฐ</t>
  </si>
  <si>
    <t>PO:3300051170</t>
  </si>
  <si>
    <t>ห้างหุ้นส่วนจำกัด เอ.เจ. แอสไปร์</t>
  </si>
  <si>
    <t>สสบท.(ฉ)68/2564</t>
  </si>
  <si>
    <t>บริเวณโครงการ วี บรีท ถนน นบ.5010</t>
  </si>
  <si>
    <t>(สายบ้านคลองเจ้า-บ้านหนองเพรางาย) เฟส1</t>
  </si>
  <si>
    <t>PO:3300051171</t>
  </si>
  <si>
    <t>งานวางท่อประปาและงานที่เกี่ยวข้อง (งานปรับปรุงกำลังน้ำ)</t>
  </si>
  <si>
    <t>ห้างหุ้นส่วนจำกัด อานนท์การช่าง</t>
  </si>
  <si>
    <t>สสบท.(ป)04/2565</t>
  </si>
  <si>
    <t>บริเวณซอยท่าอิฐ 34 ถนนสายวัดท่าอิฐ-วัดเชิงเลน</t>
  </si>
  <si>
    <t>PO:3300051186</t>
  </si>
  <si>
    <t>สสบท.(ฉ)1/2565</t>
  </si>
  <si>
    <t>บริเวณโครงการคุณาลัย บีกินส์2 ถ.เลียบคลองตาชม (เฟส3)</t>
  </si>
  <si>
    <t>และโครงการจัดสรรที่ดินเดอะริทโม(เฟส7) ถ.ชัยพฤกษ์-วงแหวน</t>
  </si>
  <si>
    <t>PO:3300051212</t>
  </si>
  <si>
    <t>งานซ่อมท่อประปาแตกรั่ว พร้อมงานที่เกี่ยวข้อง</t>
  </si>
  <si>
    <t xml:space="preserve">	บริษัท เค.แอล.แอล-65 จำกัด</t>
  </si>
  <si>
    <t>สสบท.ซ04/2565</t>
  </si>
  <si>
    <t>ในพื้นที่สำนักงานประปาสาขาบางบัวทอง</t>
  </si>
  <si>
    <t>PO:3300051330</t>
  </si>
  <si>
    <t>งานซ่อมท่อประปาแตกรั่ว พร้อมงานที่เกี่ยวข้อง ใน พื้นที่ สสบท.</t>
  </si>
  <si>
    <t>บริษัท เค.แอล.แอล-65 จำกัด</t>
  </si>
  <si>
    <t xml:space="preserve">สสบท.ซ03/2565	</t>
  </si>
  <si>
    <t>PO:3300051350</t>
  </si>
  <si>
    <t>ห้างหุ้นส่วนจำกัด สุพรรณเทพประทานพร</t>
  </si>
  <si>
    <t>สสบท.(ฉ)66/2564</t>
  </si>
  <si>
    <t>บริเวณโครงการ ที่ดินจัดสรรของ นส.ชิดชนก แย้มแสน ซ.เลียบคลองลากฆ้อน</t>
  </si>
  <si>
    <t xml:space="preserve"> และโครงการ ที่ดินจัดสรร (ฝั่งซ้าย) ซ.เลียบคลองลากฆ้อน ถ.340</t>
  </si>
  <si>
    <t>PO:3300051381</t>
  </si>
  <si>
    <t>งานซื้อเครื่องนับธนบัตรแบบตั้งพื้น</t>
  </si>
  <si>
    <t>PO:3300050967</t>
  </si>
  <si>
    <t>งานซื้อไมโครโฟนไร้สายแบบมือถือ พร้อมเครื่องรับสัญญาณ</t>
  </si>
  <si>
    <t xml:space="preserve">	บริษัท ไอทีดอทคอม จำกัด</t>
  </si>
  <si>
    <t>PO:3300050988</t>
  </si>
  <si>
    <t>งานซื้อตู้เซฟ</t>
  </si>
  <si>
    <t>บริษัท บางกอกลักกี้เซฟ จำกัด</t>
  </si>
  <si>
    <t>PO:3300050990</t>
  </si>
  <si>
    <t>งานซื้อเครื่องเจาะและเข้าเล่มเอกสาร แบบไฟฟ้า</t>
  </si>
  <si>
    <t>บริษัท เจนิวิส ออฟฟิศ ซัพพลายส์ จำกัด</t>
  </si>
  <si>
    <t>PO:3300050997</t>
  </si>
  <si>
    <t>งานซื้อกระติกน้ำร้อน</t>
  </si>
  <si>
    <t>ห้างหุ้นส่วนจำกัด พัฒนากิจ ซัพพลายส์ (2018)</t>
  </si>
  <si>
    <t>PO:3300051000</t>
  </si>
  <si>
    <t>งานซื้อถังดับเพลิง</t>
  </si>
  <si>
    <t>บริษัท เซ็นเตอร์ ไฟร์ เมดิก (ไทยแลนด์) จำกัด</t>
  </si>
  <si>
    <t>PO:3300051002</t>
  </si>
  <si>
    <t>งานซื้อไฟส่องสว่างฉุกเฉิน</t>
  </si>
  <si>
    <t>บริษัท โปรเฟสชั่นแนล เซฟตี้ จำกัด</t>
  </si>
  <si>
    <t>PO:3300051005</t>
  </si>
  <si>
    <t>งานซื้อโทรศัพท์ไร้สาย</t>
  </si>
  <si>
    <t>บริษัท ออฟฟิศเมท (ไทย) จำกัด</t>
  </si>
  <si>
    <t>PO:3300051100</t>
  </si>
  <si>
    <t>เช่าชุดเครื่องสูบน้ำเสริมแรงดัน (Booster Pump) และอุปกรณ์ที่เกี่ยวข้อง</t>
  </si>
  <si>
    <t>วิธีคัดเลือก</t>
  </si>
  <si>
    <t>สสบท.(บป)01/2565</t>
  </si>
  <si>
    <t xml:space="preserve">  บริเวณองค์การบริหารส่วนตำบลไทรน้อย ถนนบางกรวย-ไทรน้อย </t>
  </si>
  <si>
    <t>บริษัท ไทคูนวณิชย์ จำกัด</t>
  </si>
  <si>
    <t>และเอกสารถูกต้อง</t>
  </si>
  <si>
    <t>บริษัท ดิจิตัลเอ็นเตอร์ไพรส์ จำกัด</t>
  </si>
  <si>
    <t>PO:3300050881</t>
  </si>
  <si>
    <t>บริษัท ไอดี โซลูชั่น จำกัด</t>
  </si>
  <si>
    <t xml:space="preserve">จ้างก่อสร้างงานจ้างซ่อมท่อประปาแตกรั่ว พร้อมงานที่เกี่ยวข้อง </t>
  </si>
  <si>
    <t>สสบท.ซ02/2565</t>
  </si>
  <si>
    <t xml:space="preserve">	บริษัท ธนวิฑูรย์ จำกัด</t>
  </si>
  <si>
    <t xml:space="preserve">	ห้างหุ้นส่วนจำกัด โสภณกาญจนกิจ</t>
  </si>
  <si>
    <t>PO:3300050710</t>
  </si>
  <si>
    <t xml:space="preserve">	ห้างหุ้นส่วนจำกัดวินิจ กฤษณา ก่อสร้าง</t>
  </si>
  <si>
    <t>ห้างหุ้นส่วนจำกัด กมลธนนันท์</t>
  </si>
  <si>
    <t>งานก่อสร้างวางท่อประปาและงานที่เกี่ยวข้อง (งานขยายเขตจำหน่ายน้ำ)</t>
  </si>
  <si>
    <t xml:space="preserve">	ห้างหุ้นส่วนจำกัด ไทยเจริญ คอนสตรัคชั่น (1971)</t>
  </si>
  <si>
    <t xml:space="preserve"> ห้างหุ้นส่วนจำกัดชลกร67</t>
  </si>
  <si>
    <t>สสบท.(ข)12/2564</t>
  </si>
  <si>
    <t xml:space="preserve">บริเวณ ซอยพิพัฒน์ปลื้มเจริญ หมู่ที่ 8 ถนนหม่อมเจ้าวัฒนา-คลองมะสง </t>
  </si>
  <si>
    <t>ห้างหุ้นส่วนจำกัด เฉลิมพล เอ็นจิเนียริ่ง</t>
  </si>
  <si>
    <t xml:space="preserve">สัญญาเลขที่ สสบท.(ข)12/2564 </t>
  </si>
  <si>
    <t xml:space="preserve">	บริษัท เกตุทรัพย์สมบูรณ์ จำกัด</t>
  </si>
  <si>
    <t>PO:3300051358</t>
  </si>
  <si>
    <t>บริษัท สายน้ำ คอนสตรัคชั่น จำกัด</t>
  </si>
  <si>
    <t xml:space="preserve">	ห้างหุ้นส่วนจำกัด ส.รุ่งอรุณก่อสร้าง</t>
  </si>
  <si>
    <t xml:space="preserve">	ห้างหุ้นส่วนจำกัด กมลธนนันท์</t>
  </si>
  <si>
    <t xml:space="preserve">	ห้างหุ้นส่วนจำกัดชลกร67</t>
  </si>
  <si>
    <t xml:space="preserve">	ห้างหุ้นส่วนจำกัด ไทยยุดาการช่าง</t>
  </si>
  <si>
    <t>งานซื้อเก้าอี้คอมพิวเตอร์ไม่มีที่เท้าแขน โดยวิธีเฉพาะเจาะจง</t>
  </si>
  <si>
    <t>งานซื้อเครื่องจัดระบบคิวอัตโนมัติ โดยวิธีเฉพาะเจาะจง</t>
  </si>
  <si>
    <t>booster pump</t>
  </si>
  <si>
    <t>งานรื้อย้ายท่อประปา</t>
  </si>
  <si>
    <t>งานขยายเขตเพื่อจำหน่ายน้ำให้ทั่วชุมชนเมือง</t>
  </si>
  <si>
    <t>ประจำเดือน ต.ค.64  / สะสม ต.ค.64 - ต.ค.64</t>
  </si>
  <si>
    <t>สรุปผลการดำเนินการจัดซื้อจัดจ้างในรอบเดือนพฤศจิกายน  2564</t>
  </si>
  <si>
    <t xml:space="preserve"> วันที่ 1 ธันวาคม พ.ศ. 2564</t>
  </si>
  <si>
    <t>จัดซื้อ/จ้าง กับผู้ประกอบการ</t>
  </si>
  <si>
    <t>Non-SMEs</t>
  </si>
  <si>
    <t xml:space="preserve"> จ้างก่อสร้างงานก่อสร้างวางท่อประปาและงานที่เกี่ยวข้อง (งานขยายเขตจำหน่ายน้ำ)</t>
  </si>
  <si>
    <t>ห้างหุ้นส่วนจำกัด ไทยเจริญ คอนสตรัคชั่น (1971)</t>
  </si>
  <si>
    <t>เบฟเวอร์ จำกัด</t>
  </si>
  <si>
    <t xml:space="preserve">สสบท.(ข)11/2564 </t>
  </si>
  <si>
    <t>บริเวณ ซอย เรือนโหราพราหมณ์ ถ.บ้านราษฎร์นิยม-ลาดบัวหลวง</t>
  </si>
  <si>
    <t xml:space="preserve">	ห้างหุ้นส่วนจำกัด เค.แอนด์ อังเคิล</t>
  </si>
  <si>
    <t xml:space="preserve">	ห้างหุ้นส่วนจำกัด เฉลิมพล เอ็นจิเนียริ่ง</t>
  </si>
  <si>
    <t>PO : 3300051424</t>
  </si>
  <si>
    <t>บริษัท เกตุทรัพย์สมบูรณ์ จำกัด</t>
  </si>
  <si>
    <t>ห้างหุ้นส่วนจำกัดวินิจ กฤษณา ก่อสร้าง</t>
  </si>
  <si>
    <t xml:space="preserve">	ห้างหุ้นส่วนจำกัด เอ็กซ์พลัมบิ้ง</t>
  </si>
  <si>
    <t>จ้างก่อสร้างงานก่อสร้างวางท่อประปาและงานที่เกี่ยวข้อง (งานขยายเขต MOU)</t>
  </si>
  <si>
    <t>สสบท.(MOU)31/2564</t>
  </si>
  <si>
    <t>x</t>
  </si>
  <si>
    <t>บริเวณซอยบางพลับ 8 หมู่ที่ 5 ถนนราชพฤกษ์</t>
  </si>
  <si>
    <t>สัญญาเลขที่ สสบทMOU/2565 โดยวิธีคัดเลือก</t>
  </si>
  <si>
    <t>PO : 3300051540</t>
  </si>
  <si>
    <t>ห้างหุ้นส่วนจำกัด ไทยยุดาการช่าง</t>
  </si>
  <si>
    <t>จ้างก่อสร้างงานก่อสร้างวางท่อประปาและงานที่เกี่ยวข้อง (งานปรับปรุงกำลังน้ำ)</t>
  </si>
  <si>
    <t>สสบท.(ป)01/2565</t>
  </si>
  <si>
    <t>บริเวณ ม.ธนกร ถ.จันทร์ทองเอี่ยม และถนนสายเลียบคลองตาคล้าย</t>
  </si>
  <si>
    <t>สัญญาเลขที่ สสบท.(ป)01/2565 โดยวิธีคัดเลือก</t>
  </si>
  <si>
    <t>PO : 3300051588</t>
  </si>
  <si>
    <t>ห้างหุ้นส่วนจำกัดชลกร67</t>
  </si>
  <si>
    <t>สสบท.(ฉ)2/2565</t>
  </si>
  <si>
    <t>บริเวณโครงการโกลเด้น ทาวน์ รัตนาธิเบศร์-เวสต์เกต (เฟส5) ถ.จันทร์ทองเอี่ยม</t>
  </si>
  <si>
    <t>และโครงการ สำเภาทองแฟคทอรี่แลนด์ ถ.340</t>
  </si>
  <si>
    <t>PO : 3300051486</t>
  </si>
  <si>
    <t>สัญญาเลขที่ สสบท.(ฉ)2/2565 โดยวิธีเฉพาะเจาะจง</t>
  </si>
  <si>
    <t xml:space="preserve">จ้างค่าแรงงานก่อสร้างวางท่อประปาและงานที่เกี่ยวข้อง (รับจ้างงานเอกชน) </t>
  </si>
  <si>
    <t xml:space="preserve"> สสบท.(ฉ)4/2565</t>
  </si>
  <si>
    <t>บริเวณโครงการ CenTro ราชพฤกษ์-345(เฟส3) ถนน345</t>
  </si>
  <si>
    <t>สัญญาเลขที่ สสบท.(ฉ)4/2565 โดยวิธีเฉพาะเจาะจง</t>
  </si>
  <si>
    <t>ซื้อหมึกพิมพ์</t>
  </si>
  <si>
    <t>บริษัท ไอทีดอทคอม จำกัด</t>
  </si>
  <si>
    <t>PO : 3300051526</t>
  </si>
  <si>
    <t>งบลงทุน</t>
  </si>
  <si>
    <t>MOU</t>
  </si>
  <si>
    <t>สัญญาเช่า Booster Pump</t>
  </si>
  <si>
    <t>งบวางท่อเพื่อการขยายเขตจำหน่ายน้ำ ทั่วชุมชนเมือง</t>
  </si>
  <si>
    <t>ข</t>
  </si>
  <si>
    <t>รวม</t>
  </si>
  <si>
    <r>
      <t xml:space="preserve">งบประมาณที่ได้รับจัดสรรสุทธิ 
</t>
    </r>
    <r>
      <rPr>
        <b/>
        <sz val="12"/>
        <color theme="1"/>
        <rFont val="TH SarabunPSK"/>
        <family val="2"/>
      </rPr>
      <t>(ไม่รวมภาษีมูลค่าเพิ่ม)</t>
    </r>
  </si>
  <si>
    <t>ค่าจ้างเหมา-ซ่อมท่อแตกท่อรั่ว</t>
  </si>
  <si>
    <t>ค่าจ้างเหมา-สำรวจหาท่อรั่ว</t>
  </si>
  <si>
    <t>NON-SMEs</t>
  </si>
  <si>
    <t>งานปรับปรุงห้องน้ำชาย-หญิงของ สสบท.</t>
  </si>
  <si>
    <r>
      <t>สรุปผลการดำเนินการจัดซื้อจัดจ้างในรอบ</t>
    </r>
    <r>
      <rPr>
        <b/>
        <sz val="16"/>
        <color rgb="FFFF0000"/>
        <rFont val="TH SarabunPSK"/>
        <family val="2"/>
      </rPr>
      <t>เดือนพฤศจิกายน 2564</t>
    </r>
  </si>
  <si>
    <t>วันที่ 1 เดือน ธันวาคม พ.ศ. 2564</t>
  </si>
  <si>
    <t>จ้างก่อสร้างงานก่อสร้างวางท่อประปาและงานที่เกี่ยวข้อง</t>
  </si>
  <si>
    <t>(งานขยายเขตจำหน่ายน้ำ) บริเวณ ซอย เรือนโหราพราหมณ์</t>
  </si>
  <si>
    <t xml:space="preserve"> สสบท.(ข)11/2564 </t>
  </si>
  <si>
    <t>PO 3300051424</t>
  </si>
  <si>
    <t>(งานขยายเขต MOU) บริเวณซอยบางพลับ 8 หมู่ที่ 5</t>
  </si>
  <si>
    <t xml:space="preserve">ถนนราชพฤกษ์ สัญญาเลขที่ สสบท.(MOU)31/2564 </t>
  </si>
  <si>
    <t xml:space="preserve"> สสบท.(MOU)31/2564</t>
  </si>
  <si>
    <t>PO 3300051540</t>
  </si>
  <si>
    <t>(งานปรับปรุงกำลังน้ำ) บริเวณ ม.ธนกร ถ.จันทร์ทองเอี่ยม</t>
  </si>
  <si>
    <t>PO 3300051588</t>
  </si>
  <si>
    <t>(งานปรับปรุงกำลังน้ำ) บริเวณ ถนนเกตุอ่ำพัฒนา</t>
  </si>
  <si>
    <t xml:space="preserve">จาก ถ.บางไผ่-หนองเพรางาย ถึง รจนาCafe </t>
  </si>
  <si>
    <t>และถนนเกตุอ่ำพัฒนา จาก ถ.สายนายไม้ ถึง</t>
  </si>
  <si>
    <t xml:space="preserve"> โรงเรียนคล้ายสอนศึกษา สัญญาเลขที่ สสบท.(ป)02/2565</t>
  </si>
  <si>
    <t>ห้างหุ้นส่วนจำกัด ป่างาม น้ำใส</t>
  </si>
  <si>
    <t xml:space="preserve"> สสบท.(ป)02/2565</t>
  </si>
  <si>
    <t>PO 3300051676</t>
  </si>
  <si>
    <t>(รับจ้างงานเอกชน)บริเวณโครงการ Inizio ราชพฤกษ์-รัตนาธิเบศร์</t>
  </si>
  <si>
    <t>ถนนแยกตาลเดี่ยว-วัดบางบัวทอง และโครงการ จัดสรรที่ดิน</t>
  </si>
  <si>
    <t>น.ส.พิชามญชุ์ วัฒโน ซอยลำโพ 21 ถนนเลียบคลองลากฆ้อน</t>
  </si>
  <si>
    <t>และโครงการ คุณาลัย พาร์โก้ (เฟส1.1) ถ.บ้านกล้วย-ไทรน้อย</t>
  </si>
  <si>
    <t>สัญญาเลขที่ สสบท.(ฉ)65/2564</t>
  </si>
  <si>
    <t xml:space="preserve"> สสบท.(ฉ)65/2564</t>
  </si>
  <si>
    <t>PO 3300051677</t>
  </si>
  <si>
    <t>(รับจ้างงานเอกชน) บริเวณโครงการโกลเด้น ทาวน์</t>
  </si>
  <si>
    <t>รัตนาธิเบศร์-เวสต์เกต (เฟส5) ถ.จันทร์ทองเอี่ยม</t>
  </si>
  <si>
    <t xml:space="preserve">สัญญาเลขที่ สสบท.(ฉ)2/2565 </t>
  </si>
  <si>
    <t xml:space="preserve">สสบท.(ฉ)2/2565 </t>
  </si>
  <si>
    <t>PO 3300051486</t>
  </si>
  <si>
    <t>PO 3300051526</t>
  </si>
  <si>
    <t>(รับจ้างงานเอกชน) บริเวณโครงการ CenTro ราชพฤกษ์-345</t>
  </si>
  <si>
    <t>(เฟส3) ถนน345 สัญญาเลขที่ สสบท.(ฉ)4/2565</t>
  </si>
  <si>
    <t>สสบท.(ฉ)4/2565</t>
  </si>
  <si>
    <t>PO 3300051562</t>
  </si>
  <si>
    <t>ซื้ออุปกรณ์ป้องกันอันตรายส่วนบุคคล (PPE)</t>
  </si>
  <si>
    <t>บริษัท ไฟร์ เซอร์วิส โปรเทคชั่น จำกัด</t>
  </si>
  <si>
    <t>PO : 3300051581</t>
  </si>
  <si>
    <t xml:space="preserve"> สสบท.(ฉ)3/2565</t>
  </si>
  <si>
    <t>PO 3300051641</t>
  </si>
  <si>
    <t xml:space="preserve">(รับจ้างงานเอกชน) บริเวณโครงการเพอร์เฟค พาร์ค-แจ้งวัฒนะ </t>
  </si>
  <si>
    <t>(เฟส3.0) และโครงการเพอร์เฟค เพลส รัตนาธิเบศร์-สถานีไทรม้า</t>
  </si>
  <si>
    <t xml:space="preserve">(เฟส4) และโครงการจัดสรรที่ดิน นายมาโนช แย้มแสน(ช่วงที่2) </t>
  </si>
  <si>
    <t>ถ.ทางหลวงหมายเลข340 สัญญาเลขที่ สสบท.(ฉ)3/2565</t>
  </si>
  <si>
    <t xml:space="preserve"> จ้างบำรุงรักษาเครื่องปรับอากาศของสำนักงานประปาสาขา</t>
  </si>
  <si>
    <t xml:space="preserve">บางบัวทอง ประจำปีงบประมาณ 2565 </t>
  </si>
  <si>
    <t>บริษัท ชัยทวีคูณ จำกัด</t>
  </si>
  <si>
    <t>PO 3300051659</t>
  </si>
  <si>
    <t>จ้างปรับปรุงถอดเปลี่ยน ยก/ย้ายมาตรวัดน้ำและงานที่เกี่ยวข้อง</t>
  </si>
  <si>
    <t xml:space="preserve">พื้นที่สำนักงานประปาสาขาบางบัวทอง สัญญาเลขที่ </t>
  </si>
  <si>
    <t>สสบท.(ย)1/2565</t>
  </si>
  <si>
    <t>บริษัท เอสพี วอเตอร์ จำกัด</t>
  </si>
  <si>
    <t xml:space="preserve"> สสบท.(ย)1/2565</t>
  </si>
  <si>
    <t>PO 3300051739</t>
  </si>
  <si>
    <t xml:space="preserve">(รับจ้างงานเอกชน)  บริเวณโครงการจัดสรรที่ดิน น.ส.กุลธิรัตน์ </t>
  </si>
  <si>
    <t xml:space="preserve">มาดี (ฝั่งขวา)  ถนนทางหลวงหมายเลข340, โครงการจัดสรรที่ดิน </t>
  </si>
  <si>
    <t xml:space="preserve">น.ส.กุลธิรัตน์ มาดี (ฝั่งซ้าย) ถนนทางหลวงหมายเลข340 </t>
  </si>
  <si>
    <t xml:space="preserve"> สัญญาเลขที่ สสบท.(ฉ)7/2565 </t>
  </si>
  <si>
    <t>และโครงการโกลเด้น นีโอ รัตนาธิเบศร์-ราชพฤกษ์ เฟส3</t>
  </si>
  <si>
    <t>สสบท.(ฉ)7/2565</t>
  </si>
  <si>
    <t>PO 3300051754</t>
  </si>
  <si>
    <t>(รับจ้างงานเอกชน)  บริเวณโครงการอณาสิริ ชัยพฤกษ์-วงแหวน</t>
  </si>
  <si>
    <t>(เฟส6) ถนนบางกรวย-ไทรน้อย สัญญาเลขที่ สสบท.(ฉ)8/2565</t>
  </si>
  <si>
    <t>สสบท.(ฉ)8/2565</t>
  </si>
  <si>
    <t>PO 3300051769</t>
  </si>
  <si>
    <t>(งานปรับปรุงกำลังน้ำ) บริเวณ ซอยเจริญสุข ถนนจันทร์ทองเอี่ยม</t>
  </si>
  <si>
    <t>สัญญาเลขที่ สสบท.(ป)05/2565</t>
  </si>
  <si>
    <t xml:space="preserve">สสบท.(ป)05/2565	</t>
  </si>
  <si>
    <t>PO 3300051763</t>
  </si>
  <si>
    <t>จ้างงานปรับปรุงถอดเปลี่ยนมาตรวัดน้ำครบวาระ</t>
  </si>
  <si>
    <t xml:space="preserve">สัญญาเลขที่ สสบท.ปว.54-01/2565 </t>
  </si>
  <si>
    <t>(e-bidding)</t>
  </si>
  <si>
    <t xml:space="preserve"> สสบท.ปว.54-01/2565 </t>
  </si>
  <si>
    <t>ห้างหุ้นส่วนจำกัด วิศรุตรุ่งเรือง</t>
  </si>
  <si>
    <t>บริษัท บี.พี.เอ็ม.เอ็นจิเนียริ่ง จำกัด</t>
  </si>
  <si>
    <t>บริษัท เจ อาร์ ซัคเซส จำกัด</t>
  </si>
  <si>
    <t>PO 3300051820</t>
  </si>
  <si>
    <t xml:space="preserve"> จ้างซ่อมท่อประปาแตกรั่วพร้อมงานที่เกี่ยวข้อง</t>
  </si>
  <si>
    <t>พื้นที่สำนักงานประปาสาขาบางบัวทอง </t>
  </si>
  <si>
    <t>สัญญาเลขที่ สสบท.ซ05/2565 โดยวิธีเฉพาะเจาะจง</t>
  </si>
  <si>
    <t>PO 3300051797</t>
  </si>
  <si>
    <t>(รับจ้างงานเอกชน) บริเวณโครงการเดอะปาล์ม แจ้งวัฒนะ-</t>
  </si>
  <si>
    <t xml:space="preserve">ชัยพฤกษ์(เฟส6) ถ.ทางหลวง345 และโครงการเมืองเช่า ถนน345 </t>
  </si>
  <si>
    <t>สัญญาเลขที่ สสบท.(ฉ)6/2565 โดยวิธีเฉพาะเจาะจง</t>
  </si>
  <si>
    <t>บริษัท บี.อาร์.แอล. คอร์ปอเรชั่น จำกัด</t>
  </si>
  <si>
    <t>สสบท.ซ05/2565</t>
  </si>
  <si>
    <t xml:space="preserve"> สสบท.(ฉ)6/2565</t>
  </si>
  <si>
    <t>PO 3300051811</t>
  </si>
  <si>
    <t xml:space="preserve"> จ้างงานจ้างวัดอัตราไหล และงานที่เกี่ยวข้อง</t>
  </si>
  <si>
    <t xml:space="preserve"> สัญญาเลขที่ จอ.54-01(65) โดยวิธีเฉพาะเจาะจง</t>
  </si>
  <si>
    <t>จอ.54-01(65)</t>
  </si>
  <si>
    <t>PO 3300051848</t>
  </si>
  <si>
    <t xml:space="preserve">จ้างซ่อมท่อประปาแตกรั่วพร้อมงานที่เกี่ยวข้อง </t>
  </si>
  <si>
    <t>สัญญาเลขที่ สสบท.ซ06/2565 โดยวิธีเฉพาะเจาะจง</t>
  </si>
  <si>
    <t xml:space="preserve">สสบท.ซ06/2565	</t>
  </si>
  <si>
    <t>PO 3300051950</t>
  </si>
  <si>
    <t>จ้างค่าแรงงานก่อสร้างวางท่อประปาและงานที่เกี่ยวข้อง</t>
  </si>
  <si>
    <t xml:space="preserve"> (รับจ้างงานเอกชน) บริเวณโครงการ คิว ดิสทริคท์ เวสต์เกต</t>
  </si>
  <si>
    <t>(เฟส11) ถ.จันทร์ทองเอี่ยม และโครงการ บ้านดี เดอะแฮมิลตัน</t>
  </si>
  <si>
    <t xml:space="preserve">กาญจนาภิเษก-บางใหญ่ (เฟส3) สัญญาเลขที่ สสบท.(ฉ)9/2565 </t>
  </si>
  <si>
    <t>สสบท.(ฉ)9/2565</t>
  </si>
  <si>
    <t>PO 3300051959</t>
  </si>
  <si>
    <t xml:space="preserve">วิธีประกวดราคาอิเล็กทรอนิกส์ </t>
  </si>
  <si>
    <t xml:space="preserve"> (รับจ้างงานเอกชน) บริเวณโครงการ เวนิวโฟลว์ แจ้งวัฒนะ</t>
  </si>
  <si>
    <t xml:space="preserve">(เฟส6) ถ.บ้านคลองไทร-วัดเตย สัญญาเลขที่ สสบท.(ฉ)10/2565 </t>
  </si>
  <si>
    <t>สสบท.(ฉ)10/2565</t>
  </si>
  <si>
    <t>PO 3300051992</t>
  </si>
  <si>
    <t xml:space="preserve"> (รับจ้างงานเอกชน) บริเวณโครงการบ้านวิวสวน</t>
  </si>
  <si>
    <t>ถ.บ้านกล้วย-ไทรน้อย  สัญญาเลขที่ สสบท.(ฉ)5/2565</t>
  </si>
  <si>
    <t xml:space="preserve"> สสบท.(ฉ)5/2565</t>
  </si>
  <si>
    <t>PO 3300052002</t>
  </si>
  <si>
    <t>ประกวดราคาจ้างก่อสร้างงานจ้างซ่อมท่อประปาแตกรั่ว</t>
  </si>
  <si>
    <t xml:space="preserve"> และงานที่เกี่ยวข้อง พื้นที่สำนักงานประปาสาขาบางบัวทอง</t>
  </si>
  <si>
    <t>สัญญาเลขที่ สสบท.ซ01/2565</t>
  </si>
  <si>
    <t>วิธีประกวดราคา</t>
  </si>
  <si>
    <t>อิเล็กทรอนิกส์</t>
  </si>
  <si>
    <t>บริษัท พี.บี. 85 การช่าง จำกัด</t>
  </si>
  <si>
    <t>บริษัท ดนุศักดิ์ จำกัด</t>
  </si>
  <si>
    <t xml:space="preserve"> สสบท.ซ01/2565	</t>
  </si>
  <si>
    <t>PO 3300052004</t>
  </si>
  <si>
    <t>(งานปรับปรุงกำลังน้ำ) บริเวณทางเข้าหมู่บ้านพฤกษา ดีไลท์</t>
  </si>
  <si>
    <t xml:space="preserve">สัญญาเลขที่ สสบท.(ป)06/2565 </t>
  </si>
  <si>
    <t>ห้างหุ้นส่วนจำกัด ปริชาติการโยธา</t>
  </si>
  <si>
    <t xml:space="preserve"> สสบท.(ป)06/2565</t>
  </si>
  <si>
    <t>PO 3300052021</t>
  </si>
  <si>
    <t xml:space="preserve">ถ.บ้านราษฎร์นิยม-ลาดบัวหลวง </t>
  </si>
  <si>
    <t xml:space="preserve">สัญญาเลขที่ สสบท.(ข)11/2564 </t>
  </si>
  <si>
    <t xml:space="preserve">และถนนสายเลียบคลองตาคล้าย </t>
  </si>
  <si>
    <t>สัญญาเลขที่ สสบท.(ป)01/2565</t>
  </si>
  <si>
    <t>งานซื้อหมึกพิมพ์</t>
  </si>
  <si>
    <t>ค่าจ้างเหมา-บำรุงรักษาเครื่องปรับอากาศ</t>
  </si>
  <si>
    <t>งานซื้ออุปกรณ์ป้องกันอันตรายส่วนบุคคล</t>
  </si>
  <si>
    <t>ประจำเดือน พ.ย.64  / สะสม ต.ค.64 - พ.ย. 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</si>
</sst>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87" formatCode="#,##0.00_);[Red]\(#,##0.00\)"/>
    <numFmt numFmtId="188" formatCode="[$-107041E]d\ mmm\ yy;@"/>
    <numFmt numFmtId="189" formatCode="_-* #,##0.0000_-;\-* #,##0.0000_-;_-* &quot;-&quot;??_-;_-@_-"/>
  </numFmts>
  <fonts count="37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0"/>
      <name val="Arial"/>
      <family val="2"/>
      <charset val="222"/>
    </font>
    <font>
      <sz val="10"/>
      <name val="Arial"/>
      <family val="2"/>
    </font>
    <font>
      <b/>
      <sz val="16"/>
      <name val="TH SarabunPSK"/>
      <family val="2"/>
    </font>
    <font>
      <b/>
      <sz val="16"/>
      <color theme="9" tint="-0.249977111117893"/>
      <name val="TH SarabunPSK"/>
      <family val="2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6"/>
      <name val="TH SarabunPSK"/>
      <family val="2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sz val="14"/>
      <color indexed="8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4"/>
      <color theme="1"/>
      <name val="Tahoma"/>
      <family val="2"/>
      <charset val="22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6"/>
      <color rgb="FFFF0000"/>
      <name val="TH SarabunPSK"/>
      <family val="2"/>
    </font>
    <font>
      <b/>
      <sz val="18"/>
      <color theme="1"/>
      <name val="TH SarabunPSK"/>
      <family val="2"/>
    </font>
    <font>
      <b/>
      <sz val="12"/>
      <color theme="1"/>
      <name val="TH SarabunPSK"/>
      <family val="2"/>
    </font>
    <font>
      <sz val="12"/>
      <color theme="1"/>
      <name val="TH SarabunPSK"/>
      <family val="2"/>
    </font>
    <font>
      <sz val="14"/>
      <name val="Cordia New"/>
      <family val="2"/>
    </font>
    <font>
      <sz val="10"/>
      <color rgb="FF123456"/>
      <name val="Tahoma"/>
      <family val="2"/>
    </font>
    <font>
      <sz val="12"/>
      <color theme="1"/>
      <name val="TH SarabunPSK"/>
      <family val="2"/>
      <charset val="222"/>
    </font>
    <font>
      <sz val="12"/>
      <color rgb="FF123456"/>
      <name val="Tahoma"/>
      <family val="2"/>
      <charset val="222"/>
    </font>
    <font>
      <sz val="12"/>
      <color rgb="FFFF0000"/>
      <name val="TH SarabunPSK"/>
      <family val="2"/>
    </font>
    <font>
      <b/>
      <sz val="11"/>
      <name val="TH SarabunPSK"/>
      <family val="2"/>
    </font>
    <font>
      <b/>
      <sz val="14"/>
      <color rgb="FFFF0000"/>
      <name val="TH SarabunPSK"/>
      <family val="2"/>
    </font>
    <font>
      <sz val="14"/>
      <color rgb="FF0000FF"/>
      <name val="TH SarabunPSK"/>
      <family val="2"/>
    </font>
    <font>
      <b/>
      <sz val="14"/>
      <color rgb="FF0000FF"/>
      <name val="TH SarabunPSK"/>
      <family val="2"/>
    </font>
    <font>
      <b/>
      <sz val="11"/>
      <color theme="1"/>
      <name val="TH SarabunPSK"/>
      <family val="2"/>
    </font>
    <font>
      <b/>
      <sz val="24"/>
      <color theme="1"/>
      <name val="TH SarabunPSK"/>
      <family val="2"/>
    </font>
    <font>
      <b/>
      <sz val="24"/>
      <color rgb="FFFF0000"/>
      <name val="TH SarabunPSK"/>
      <family val="2"/>
    </font>
    <font>
      <b/>
      <sz val="24"/>
      <color indexed="8"/>
      <name val="TH SarabunPSK"/>
      <family val="2"/>
    </font>
    <font>
      <sz val="12"/>
      <name val="TH SarabunPSK"/>
      <family val="2"/>
    </font>
    <font>
      <sz val="12"/>
      <color rgb="FFFF0000"/>
      <name val="TH SarabunPSK"/>
      <family val="2"/>
      <charset val="222"/>
    </font>
    <font>
      <sz val="11"/>
      <color theme="1"/>
      <name val="TH SarabunPSK"/>
      <family val="2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0" tint="-0.34998626667073579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16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43" fontId="3" fillId="0" borderId="0" applyFill="0" applyBorder="0" applyAlignment="0" applyProtection="0"/>
    <xf numFmtId="9" fontId="1" fillId="0" borderId="0" applyFont="0" applyFill="0" applyBorder="0" applyAlignment="0" applyProtection="0"/>
    <xf numFmtId="0" fontId="21" fillId="0" borderId="0"/>
    <xf numFmtId="0" fontId="3" fillId="0" borderId="0"/>
    <xf numFmtId="43" fontId="1" fillId="0" borderId="0" applyFont="0" applyFill="0" applyBorder="0" applyAlignment="0" applyProtection="0"/>
    <xf numFmtId="43" fontId="3" fillId="0" borderId="0" applyFill="0" applyBorder="0" applyAlignment="0" applyProtection="0"/>
    <xf numFmtId="0" fontId="2" fillId="0" borderId="0"/>
    <xf numFmtId="0" fontId="1" fillId="0" borderId="0"/>
    <xf numFmtId="0" fontId="2" fillId="0" borderId="0"/>
    <xf numFmtId="43" fontId="1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</cellStyleXfs>
  <cellXfs count="549">
    <xf numFmtId="0" fontId="0" fillId="0" borderId="0" xfId="0"/>
    <xf numFmtId="0" fontId="6" fillId="0" borderId="0" xfId="0" applyFont="1"/>
    <xf numFmtId="0" fontId="7" fillId="0" borderId="0" xfId="0" applyFont="1"/>
    <xf numFmtId="4" fontId="4" fillId="0" borderId="1" xfId="3" applyNumberFormat="1" applyFont="1" applyBorder="1" applyAlignment="1">
      <alignment horizontal="center" vertical="center"/>
    </xf>
    <xf numFmtId="43" fontId="4" fillId="0" borderId="1" xfId="1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8" fillId="0" borderId="0" xfId="3" applyFont="1" applyBorder="1" applyAlignment="1">
      <alignment horizontal="left" vertical="center" wrapText="1"/>
    </xf>
    <xf numFmtId="0" fontId="7" fillId="0" borderId="0" xfId="0" applyFont="1" applyAlignment="1">
      <alignment wrapText="1"/>
    </xf>
    <xf numFmtId="0" fontId="7" fillId="0" borderId="0" xfId="0" applyNumberFormat="1" applyFont="1" applyAlignment="1">
      <alignment wrapText="1"/>
    </xf>
    <xf numFmtId="0" fontId="10" fillId="0" borderId="0" xfId="0" applyFont="1"/>
    <xf numFmtId="0" fontId="9" fillId="0" borderId="0" xfId="0" applyFont="1" applyAlignment="1">
      <alignment horizontal="center" vertical="center"/>
    </xf>
    <xf numFmtId="0" fontId="9" fillId="0" borderId="0" xfId="0" applyFont="1"/>
    <xf numFmtId="0" fontId="10" fillId="0" borderId="0" xfId="0" applyFont="1" applyAlignment="1">
      <alignment horizontal="center"/>
    </xf>
    <xf numFmtId="43" fontId="10" fillId="0" borderId="0" xfId="1" applyFont="1"/>
    <xf numFmtId="43" fontId="9" fillId="0" borderId="0" xfId="1" applyFont="1"/>
    <xf numFmtId="0" fontId="9" fillId="0" borderId="0" xfId="0" applyFont="1" applyBorder="1" applyAlignment="1">
      <alignment horizontal="center"/>
    </xf>
    <xf numFmtId="43" fontId="10" fillId="0" borderId="1" xfId="1" applyFont="1" applyBorder="1"/>
    <xf numFmtId="43" fontId="10" fillId="0" borderId="1" xfId="1" applyFont="1" applyFill="1" applyBorder="1"/>
    <xf numFmtId="43" fontId="10" fillId="0" borderId="6" xfId="1" applyFont="1" applyBorder="1"/>
    <xf numFmtId="0" fontId="9" fillId="0" borderId="1" xfId="0" applyFont="1" applyBorder="1"/>
    <xf numFmtId="0" fontId="10" fillId="0" borderId="1" xfId="0" applyFont="1" applyBorder="1"/>
    <xf numFmtId="0" fontId="11" fillId="0" borderId="1" xfId="0" applyFont="1" applyBorder="1" applyAlignment="1">
      <alignment vertical="top" wrapText="1"/>
    </xf>
    <xf numFmtId="43" fontId="9" fillId="0" borderId="1" xfId="1" applyFont="1" applyBorder="1"/>
    <xf numFmtId="43" fontId="10" fillId="0" borderId="5" xfId="1" applyFont="1" applyBorder="1"/>
    <xf numFmtId="43" fontId="10" fillId="0" borderId="5" xfId="1" applyFont="1" applyFill="1" applyBorder="1"/>
    <xf numFmtId="10" fontId="9" fillId="0" borderId="1" xfId="5" applyNumberFormat="1" applyFont="1" applyBorder="1" applyAlignment="1">
      <alignment horizontal="center"/>
    </xf>
    <xf numFmtId="43" fontId="9" fillId="0" borderId="0" xfId="1" applyFont="1" applyBorder="1"/>
    <xf numFmtId="10" fontId="9" fillId="0" borderId="0" xfId="5" applyNumberFormat="1" applyFont="1" applyBorder="1" applyAlignment="1">
      <alignment horizontal="center"/>
    </xf>
    <xf numFmtId="0" fontId="10" fillId="0" borderId="0" xfId="0" applyFont="1" applyAlignment="1">
      <alignment vertical="center"/>
    </xf>
    <xf numFmtId="4" fontId="13" fillId="0" borderId="1" xfId="3" applyNumberFormat="1" applyFont="1" applyBorder="1" applyAlignment="1">
      <alignment horizontal="center" vertical="center"/>
    </xf>
    <xf numFmtId="43" fontId="13" fillId="0" borderId="1" xfId="1" applyFont="1" applyBorder="1" applyAlignment="1">
      <alignment horizontal="center" vertical="center" wrapText="1"/>
    </xf>
    <xf numFmtId="0" fontId="13" fillId="2" borderId="1" xfId="3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12" fillId="0" borderId="1" xfId="3" applyFont="1" applyBorder="1" applyAlignment="1">
      <alignment horizontal="center" vertical="center"/>
    </xf>
    <xf numFmtId="0" fontId="10" fillId="2" borderId="1" xfId="0" applyFont="1" applyFill="1" applyBorder="1" applyAlignment="1">
      <alignment vertical="center"/>
    </xf>
    <xf numFmtId="0" fontId="14" fillId="0" borderId="0" xfId="0" applyFont="1"/>
    <xf numFmtId="14" fontId="12" fillId="0" borderId="1" xfId="0" applyNumberFormat="1" applyFont="1" applyBorder="1" applyAlignment="1">
      <alignment horizontal="center"/>
    </xf>
    <xf numFmtId="43" fontId="10" fillId="0" borderId="6" xfId="1" applyFont="1" applyBorder="1" applyAlignment="1">
      <alignment horizontal="center"/>
    </xf>
    <xf numFmtId="43" fontId="10" fillId="0" borderId="1" xfId="1" applyFont="1" applyBorder="1" applyAlignment="1">
      <alignment horizontal="center"/>
    </xf>
    <xf numFmtId="43" fontId="10" fillId="0" borderId="6" xfId="1" applyFont="1" applyFill="1" applyBorder="1" applyAlignment="1">
      <alignment horizontal="center"/>
    </xf>
    <xf numFmtId="43" fontId="10" fillId="0" borderId="1" xfId="1" applyFont="1" applyFill="1" applyBorder="1" applyAlignment="1">
      <alignment horizontal="center"/>
    </xf>
    <xf numFmtId="43" fontId="9" fillId="0" borderId="9" xfId="1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/>
    </xf>
    <xf numFmtId="43" fontId="14" fillId="0" borderId="0" xfId="1" applyFont="1"/>
    <xf numFmtId="0" fontId="14" fillId="0" borderId="0" xfId="0" applyFont="1" applyAlignment="1">
      <alignment horizontal="center"/>
    </xf>
    <xf numFmtId="0" fontId="12" fillId="0" borderId="1" xfId="3" applyFont="1" applyBorder="1" applyAlignment="1">
      <alignment horizontal="left" vertical="center" wrapText="1"/>
    </xf>
    <xf numFmtId="43" fontId="12" fillId="0" borderId="1" xfId="1" applyFont="1" applyBorder="1" applyAlignment="1">
      <alignment horizontal="left" vertical="center" wrapText="1"/>
    </xf>
    <xf numFmtId="0" fontId="12" fillId="0" borderId="1" xfId="3" applyFont="1" applyBorder="1" applyAlignment="1">
      <alignment horizontal="center" vertical="center" wrapText="1"/>
    </xf>
    <xf numFmtId="0" fontId="12" fillId="0" borderId="1" xfId="3" applyFont="1" applyBorder="1" applyAlignment="1">
      <alignment horizontal="center" vertical="top"/>
    </xf>
    <xf numFmtId="43" fontId="12" fillId="0" borderId="1" xfId="1" applyFont="1" applyBorder="1" applyAlignment="1">
      <alignment horizontal="center" vertical="top" wrapText="1"/>
    </xf>
    <xf numFmtId="14" fontId="12" fillId="0" borderId="1" xfId="0" applyNumberFormat="1" applyFont="1" applyBorder="1" applyAlignment="1">
      <alignment horizontal="center" vertical="top"/>
    </xf>
    <xf numFmtId="0" fontId="10" fillId="0" borderId="0" xfId="0" applyFont="1" applyAlignment="1">
      <alignment vertical="top"/>
    </xf>
    <xf numFmtId="0" fontId="14" fillId="0" borderId="0" xfId="0" applyFont="1" applyAlignment="1">
      <alignment vertical="top"/>
    </xf>
    <xf numFmtId="1" fontId="12" fillId="0" borderId="1" xfId="0" applyNumberFormat="1" applyFont="1" applyBorder="1" applyAlignment="1">
      <alignment horizontal="center" vertical="top"/>
    </xf>
    <xf numFmtId="0" fontId="12" fillId="0" borderId="1" xfId="3" applyFont="1" applyBorder="1" applyAlignment="1">
      <alignment horizontal="left" vertical="top" wrapText="1"/>
    </xf>
    <xf numFmtId="43" fontId="12" fillId="0" borderId="1" xfId="1" applyFont="1" applyBorder="1" applyAlignment="1">
      <alignment horizontal="left" vertical="top" wrapText="1"/>
    </xf>
    <xf numFmtId="0" fontId="12" fillId="0" borderId="1" xfId="3" applyFont="1" applyBorder="1" applyAlignment="1">
      <alignment horizontal="center" vertical="top" wrapText="1"/>
    </xf>
    <xf numFmtId="43" fontId="9" fillId="0" borderId="0" xfId="1" applyFont="1" applyBorder="1" applyAlignment="1"/>
    <xf numFmtId="43" fontId="12" fillId="0" borderId="1" xfId="1" applyFont="1" applyBorder="1" applyAlignment="1">
      <alignment horizontal="right" vertical="top" wrapText="1"/>
    </xf>
    <xf numFmtId="10" fontId="10" fillId="0" borderId="0" xfId="5" applyNumberFormat="1" applyFont="1" applyAlignment="1">
      <alignment horizontal="center"/>
    </xf>
    <xf numFmtId="43" fontId="10" fillId="0" borderId="4" xfId="1" applyFont="1" applyBorder="1"/>
    <xf numFmtId="10" fontId="9" fillId="0" borderId="0" xfId="5" applyNumberFormat="1" applyFont="1" applyAlignment="1">
      <alignment horizontal="center"/>
    </xf>
    <xf numFmtId="187" fontId="9" fillId="0" borderId="10" xfId="1" applyNumberFormat="1" applyFont="1" applyBorder="1"/>
    <xf numFmtId="17" fontId="10" fillId="3" borderId="1" xfId="0" applyNumberFormat="1" applyFont="1" applyFill="1" applyBorder="1" applyAlignment="1">
      <alignment horizontal="center" vertical="top"/>
    </xf>
    <xf numFmtId="17" fontId="10" fillId="3" borderId="1" xfId="0" applyNumberFormat="1" applyFont="1" applyFill="1" applyBorder="1" applyAlignment="1">
      <alignment horizontal="center" vertical="center"/>
    </xf>
    <xf numFmtId="1" fontId="12" fillId="2" borderId="1" xfId="0" applyNumberFormat="1" applyFont="1" applyFill="1" applyBorder="1" applyAlignment="1">
      <alignment horizontal="left" vertical="top"/>
    </xf>
    <xf numFmtId="1" fontId="12" fillId="2" borderId="1" xfId="0" applyNumberFormat="1" applyFont="1" applyFill="1" applyBorder="1" applyAlignment="1">
      <alignment horizontal="center" vertical="top"/>
    </xf>
    <xf numFmtId="0" fontId="10" fillId="3" borderId="1" xfId="0" applyFont="1" applyFill="1" applyBorder="1" applyAlignment="1">
      <alignment horizontal="center" vertical="top"/>
    </xf>
    <xf numFmtId="0" fontId="14" fillId="3" borderId="1" xfId="0" applyFont="1" applyFill="1" applyBorder="1" applyAlignment="1">
      <alignment horizontal="center"/>
    </xf>
    <xf numFmtId="0" fontId="7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43" fontId="18" fillId="0" borderId="0" xfId="1" applyNumberFormat="1" applyFont="1" applyAlignment="1">
      <alignment horizontal="center" vertical="center"/>
    </xf>
    <xf numFmtId="43" fontId="18" fillId="0" borderId="0" xfId="1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20" fillId="0" borderId="2" xfId="6" applyFont="1" applyBorder="1" applyAlignment="1">
      <alignment horizontal="left" vertical="center"/>
    </xf>
    <xf numFmtId="4" fontId="20" fillId="0" borderId="12" xfId="0" applyNumberFormat="1" applyFont="1" applyBorder="1" applyAlignment="1">
      <alignment horizontal="center" vertical="center"/>
    </xf>
    <xf numFmtId="4" fontId="20" fillId="0" borderId="2" xfId="0" applyNumberFormat="1" applyFont="1" applyBorder="1" applyAlignment="1">
      <alignment horizontal="center" vertical="center" wrapText="1"/>
    </xf>
    <xf numFmtId="0" fontId="20" fillId="0" borderId="13" xfId="0" applyFont="1" applyBorder="1" applyAlignment="1">
      <alignment horizontal="center" vertical="center"/>
    </xf>
    <xf numFmtId="43" fontId="20" fillId="0" borderId="13" xfId="1" applyNumberFormat="1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 wrapText="1"/>
    </xf>
    <xf numFmtId="0" fontId="20" fillId="0" borderId="2" xfId="6" applyFont="1" applyFill="1" applyBorder="1" applyAlignment="1">
      <alignment horizontal="center"/>
    </xf>
    <xf numFmtId="0" fontId="20" fillId="0" borderId="11" xfId="6" applyFont="1" applyBorder="1" applyAlignment="1">
      <alignment horizontal="left" vertical="center"/>
    </xf>
    <xf numFmtId="4" fontId="20" fillId="0" borderId="14" xfId="0" applyNumberFormat="1" applyFont="1" applyBorder="1" applyAlignment="1">
      <alignment horizontal="center" vertical="center"/>
    </xf>
    <xf numFmtId="4" fontId="20" fillId="0" borderId="11" xfId="0" applyNumberFormat="1" applyFont="1" applyBorder="1" applyAlignment="1">
      <alignment horizontal="center" vertical="center"/>
    </xf>
    <xf numFmtId="43" fontId="20" fillId="0" borderId="15" xfId="1" applyNumberFormat="1" applyFont="1" applyBorder="1" applyAlignment="1">
      <alignment horizontal="right" vertical="center"/>
    </xf>
    <xf numFmtId="43" fontId="20" fillId="0" borderId="0" xfId="1" applyFont="1" applyBorder="1" applyAlignment="1">
      <alignment horizontal="center" vertical="center"/>
    </xf>
    <xf numFmtId="188" fontId="20" fillId="0" borderId="11" xfId="0" applyNumberFormat="1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43" fontId="20" fillId="0" borderId="15" xfId="1" applyNumberFormat="1" applyFont="1" applyBorder="1" applyAlignment="1">
      <alignment horizontal="center" vertical="center"/>
    </xf>
    <xf numFmtId="0" fontId="22" fillId="0" borderId="11" xfId="0" applyFont="1" applyBorder="1"/>
    <xf numFmtId="0" fontId="20" fillId="0" borderId="3" xfId="0" applyFont="1" applyBorder="1" applyAlignment="1">
      <alignment horizontal="center" vertical="center"/>
    </xf>
    <xf numFmtId="0" fontId="22" fillId="0" borderId="3" xfId="0" applyFont="1" applyBorder="1"/>
    <xf numFmtId="4" fontId="20" fillId="0" borderId="9" xfId="0" applyNumberFormat="1" applyFont="1" applyBorder="1" applyAlignment="1">
      <alignment horizontal="center" vertical="center"/>
    </xf>
    <xf numFmtId="4" fontId="20" fillId="0" borderId="3" xfId="0" applyNumberFormat="1" applyFont="1" applyBorder="1" applyAlignment="1">
      <alignment horizontal="center" vertical="center"/>
    </xf>
    <xf numFmtId="0" fontId="20" fillId="0" borderId="16" xfId="0" applyFont="1" applyBorder="1" applyAlignment="1">
      <alignment horizontal="center" vertical="center"/>
    </xf>
    <xf numFmtId="43" fontId="20" fillId="0" borderId="16" xfId="1" applyNumberFormat="1" applyFont="1" applyBorder="1" applyAlignment="1">
      <alignment horizontal="center" vertical="center"/>
    </xf>
    <xf numFmtId="43" fontId="20" fillId="0" borderId="4" xfId="1" applyFont="1" applyBorder="1" applyAlignment="1">
      <alignment horizontal="center" vertical="center"/>
    </xf>
    <xf numFmtId="188" fontId="20" fillId="0" borderId="3" xfId="0" applyNumberFormat="1" applyFont="1" applyBorder="1" applyAlignment="1">
      <alignment horizontal="center" vertical="center"/>
    </xf>
    <xf numFmtId="4" fontId="20" fillId="0" borderId="11" xfId="0" applyNumberFormat="1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0" fontId="20" fillId="0" borderId="11" xfId="6" applyFont="1" applyFill="1" applyBorder="1" applyAlignment="1">
      <alignment horizontal="center"/>
    </xf>
    <xf numFmtId="0" fontId="20" fillId="0" borderId="3" xfId="7" applyFont="1" applyBorder="1" applyAlignment="1">
      <alignment horizontal="left" vertical="center"/>
    </xf>
    <xf numFmtId="15" fontId="20" fillId="0" borderId="3" xfId="0" applyNumberFormat="1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4" fontId="23" fillId="0" borderId="12" xfId="0" applyNumberFormat="1" applyFont="1" applyBorder="1" applyAlignment="1">
      <alignment horizontal="center" vertical="center"/>
    </xf>
    <xf numFmtId="4" fontId="23" fillId="0" borderId="2" xfId="0" applyNumberFormat="1" applyFont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center"/>
    </xf>
    <xf numFmtId="43" fontId="23" fillId="0" borderId="13" xfId="1" applyNumberFormat="1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 wrapText="1"/>
    </xf>
    <xf numFmtId="0" fontId="23" fillId="0" borderId="2" xfId="6" applyFont="1" applyFill="1" applyBorder="1" applyAlignment="1">
      <alignment horizontal="center"/>
    </xf>
    <xf numFmtId="0" fontId="23" fillId="0" borderId="11" xfId="0" applyFont="1" applyBorder="1" applyAlignment="1">
      <alignment horizontal="center" vertical="center"/>
    </xf>
    <xf numFmtId="4" fontId="23" fillId="0" borderId="14" xfId="0" applyNumberFormat="1" applyFont="1" applyBorder="1" applyAlignment="1">
      <alignment horizontal="center" vertical="center"/>
    </xf>
    <xf numFmtId="4" fontId="23" fillId="0" borderId="11" xfId="0" applyNumberFormat="1" applyFont="1" applyBorder="1" applyAlignment="1">
      <alignment horizontal="center" vertical="center"/>
    </xf>
    <xf numFmtId="43" fontId="23" fillId="0" borderId="15" xfId="1" applyNumberFormat="1" applyFont="1" applyBorder="1" applyAlignment="1">
      <alignment horizontal="right" vertical="center"/>
    </xf>
    <xf numFmtId="43" fontId="23" fillId="0" borderId="0" xfId="1" applyFont="1" applyBorder="1" applyAlignment="1">
      <alignment horizontal="center" vertical="center"/>
    </xf>
    <xf numFmtId="188" fontId="23" fillId="0" borderId="11" xfId="0" applyNumberFormat="1" applyFont="1" applyBorder="1" applyAlignment="1">
      <alignment horizontal="center" vertical="center"/>
    </xf>
    <xf numFmtId="0" fontId="24" fillId="0" borderId="11" xfId="0" applyFont="1" applyBorder="1"/>
    <xf numFmtId="0" fontId="23" fillId="0" borderId="15" xfId="0" applyFont="1" applyBorder="1" applyAlignment="1">
      <alignment horizontal="center" vertical="center"/>
    </xf>
    <xf numFmtId="43" fontId="23" fillId="0" borderId="15" xfId="1" applyNumberFormat="1" applyFont="1" applyBorder="1" applyAlignment="1">
      <alignment horizontal="center" vertical="center"/>
    </xf>
    <xf numFmtId="0" fontId="23" fillId="0" borderId="3" xfId="0" applyFont="1" applyBorder="1" applyAlignment="1">
      <alignment horizontal="center" vertical="center"/>
    </xf>
    <xf numFmtId="0" fontId="23" fillId="0" borderId="3" xfId="7" applyFont="1" applyBorder="1" applyAlignment="1">
      <alignment horizontal="left" vertical="center"/>
    </xf>
    <xf numFmtId="4" fontId="23" fillId="0" borderId="9" xfId="0" applyNumberFormat="1" applyFont="1" applyBorder="1" applyAlignment="1">
      <alignment horizontal="center" vertical="center"/>
    </xf>
    <xf numFmtId="4" fontId="23" fillId="0" borderId="3" xfId="0" applyNumberFormat="1" applyFont="1" applyBorder="1" applyAlignment="1">
      <alignment horizontal="center" vertical="center"/>
    </xf>
    <xf numFmtId="0" fontId="23" fillId="0" borderId="16" xfId="0" applyFont="1" applyBorder="1" applyAlignment="1">
      <alignment horizontal="center" vertical="center"/>
    </xf>
    <xf numFmtId="43" fontId="23" fillId="0" borderId="4" xfId="1" applyFont="1" applyBorder="1" applyAlignment="1">
      <alignment horizontal="center" vertical="center"/>
    </xf>
    <xf numFmtId="15" fontId="23" fillId="0" borderId="3" xfId="0" applyNumberFormat="1" applyFont="1" applyBorder="1" applyAlignment="1">
      <alignment horizontal="center" vertical="center"/>
    </xf>
    <xf numFmtId="0" fontId="20" fillId="0" borderId="2" xfId="7" applyFont="1" applyBorder="1" applyAlignment="1">
      <alignment horizontal="left" vertical="center"/>
    </xf>
    <xf numFmtId="4" fontId="20" fillId="0" borderId="2" xfId="0" applyNumberFormat="1" applyFont="1" applyBorder="1" applyAlignment="1">
      <alignment horizontal="center" vertical="center"/>
    </xf>
    <xf numFmtId="43" fontId="20" fillId="0" borderId="17" xfId="1" applyFont="1" applyBorder="1" applyAlignment="1">
      <alignment horizontal="center" vertical="center"/>
    </xf>
    <xf numFmtId="15" fontId="20" fillId="0" borderId="2" xfId="0" applyNumberFormat="1" applyFont="1" applyBorder="1" applyAlignment="1">
      <alignment horizontal="center" vertical="center"/>
    </xf>
    <xf numFmtId="43" fontId="20" fillId="0" borderId="0" xfId="1" applyNumberFormat="1" applyFont="1" applyBorder="1" applyAlignment="1">
      <alignment horizontal="center" vertical="center"/>
    </xf>
    <xf numFmtId="0" fontId="25" fillId="0" borderId="13" xfId="0" applyFont="1" applyBorder="1" applyAlignment="1">
      <alignment horizontal="center" vertical="center"/>
    </xf>
    <xf numFmtId="0" fontId="25" fillId="0" borderId="2" xfId="0" applyFont="1" applyBorder="1" applyAlignment="1">
      <alignment horizontal="center" vertical="center" wrapText="1"/>
    </xf>
    <xf numFmtId="0" fontId="25" fillId="0" borderId="11" xfId="0" applyFont="1" applyBorder="1" applyAlignment="1">
      <alignment horizontal="center" vertical="center"/>
    </xf>
    <xf numFmtId="4" fontId="25" fillId="0" borderId="14" xfId="0" applyNumberFormat="1" applyFont="1" applyBorder="1" applyAlignment="1">
      <alignment horizontal="center" vertical="center"/>
    </xf>
    <xf numFmtId="4" fontId="25" fillId="0" borderId="11" xfId="0" applyNumberFormat="1" applyFont="1" applyBorder="1" applyAlignment="1">
      <alignment horizontal="center" vertical="center"/>
    </xf>
    <xf numFmtId="0" fontId="25" fillId="0" borderId="15" xfId="0" applyFont="1" applyBorder="1" applyAlignment="1">
      <alignment horizontal="center" vertical="center"/>
    </xf>
    <xf numFmtId="43" fontId="25" fillId="0" borderId="0" xfId="1" applyFont="1" applyBorder="1" applyAlignment="1">
      <alignment horizontal="center" vertical="center"/>
    </xf>
    <xf numFmtId="188" fontId="25" fillId="0" borderId="11" xfId="0" applyNumberFormat="1" applyFont="1" applyBorder="1" applyAlignment="1">
      <alignment horizontal="center" vertical="center"/>
    </xf>
    <xf numFmtId="43" fontId="20" fillId="0" borderId="13" xfId="1" applyFont="1" applyBorder="1" applyAlignment="1">
      <alignment horizontal="center" vertical="center"/>
    </xf>
    <xf numFmtId="43" fontId="20" fillId="0" borderId="15" xfId="1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43" fontId="7" fillId="0" borderId="0" xfId="1" applyNumberFormat="1" applyFont="1" applyAlignment="1">
      <alignment horizontal="center" vertical="center"/>
    </xf>
    <xf numFmtId="43" fontId="7" fillId="0" borderId="0" xfId="1" applyFont="1" applyAlignment="1">
      <alignment horizontal="center" vertical="center"/>
    </xf>
    <xf numFmtId="0" fontId="10" fillId="0" borderId="1" xfId="6" applyFont="1" applyBorder="1" applyAlignment="1">
      <alignment horizontal="left" vertical="center"/>
    </xf>
    <xf numFmtId="0" fontId="10" fillId="0" borderId="2" xfId="0" applyFont="1" applyBorder="1" applyAlignment="1">
      <alignment horizontal="center"/>
    </xf>
    <xf numFmtId="43" fontId="10" fillId="0" borderId="6" xfId="1" applyFont="1" applyBorder="1" applyAlignment="1">
      <alignment horizontal="right"/>
    </xf>
    <xf numFmtId="43" fontId="10" fillId="0" borderId="1" xfId="1" applyFont="1" applyBorder="1" applyAlignment="1">
      <alignment horizontal="right"/>
    </xf>
    <xf numFmtId="43" fontId="10" fillId="0" borderId="6" xfId="1" applyFont="1" applyBorder="1" applyAlignment="1"/>
    <xf numFmtId="43" fontId="10" fillId="0" borderId="1" xfId="1" applyFont="1" applyBorder="1" applyAlignment="1">
      <alignment vertical="center"/>
    </xf>
    <xf numFmtId="0" fontId="10" fillId="0" borderId="1" xfId="6" applyFont="1" applyBorder="1" applyAlignment="1">
      <alignment vertical="center"/>
    </xf>
    <xf numFmtId="4" fontId="10" fillId="0" borderId="5" xfId="0" applyNumberFormat="1" applyFont="1" applyBorder="1" applyAlignment="1">
      <alignment horizontal="right" vertical="center"/>
    </xf>
    <xf numFmtId="0" fontId="10" fillId="0" borderId="0" xfId="0" applyFont="1"/>
    <xf numFmtId="0" fontId="10" fillId="0" borderId="1" xfId="0" applyFont="1" applyBorder="1" applyAlignment="1">
      <alignment horizontal="center"/>
    </xf>
    <xf numFmtId="0" fontId="10" fillId="0" borderId="1" xfId="0" applyFont="1" applyBorder="1"/>
    <xf numFmtId="10" fontId="10" fillId="0" borderId="1" xfId="5" applyNumberFormat="1" applyFont="1" applyBorder="1" applyAlignment="1">
      <alignment horizontal="center"/>
    </xf>
    <xf numFmtId="4" fontId="12" fillId="0" borderId="1" xfId="0" applyNumberFormat="1" applyFont="1" applyBorder="1" applyAlignment="1">
      <alignment horizontal="right" vertical="center"/>
    </xf>
    <xf numFmtId="43" fontId="12" fillId="0" borderId="1" xfId="1" applyFont="1" applyBorder="1"/>
    <xf numFmtId="43" fontId="12" fillId="0" borderId="1" xfId="1" applyFont="1" applyFill="1" applyBorder="1"/>
    <xf numFmtId="43" fontId="10" fillId="0" borderId="5" xfId="1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43" fontId="9" fillId="0" borderId="3" xfId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3" fontId="9" fillId="0" borderId="1" xfId="1" applyFont="1" applyBorder="1" applyAlignment="1">
      <alignment horizontal="center" vertical="center" wrapText="1"/>
    </xf>
    <xf numFmtId="43" fontId="9" fillId="0" borderId="5" xfId="1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43" fontId="9" fillId="0" borderId="6" xfId="1" applyFont="1" applyBorder="1" applyAlignment="1">
      <alignment horizontal="center" vertical="center" wrapText="1"/>
    </xf>
    <xf numFmtId="0" fontId="13" fillId="2" borderId="1" xfId="3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right" vertical="center"/>
    </xf>
    <xf numFmtId="0" fontId="19" fillId="0" borderId="1" xfId="0" applyFont="1" applyBorder="1" applyAlignment="1">
      <alignment horizontal="center" vertical="center"/>
    </xf>
    <xf numFmtId="0" fontId="7" fillId="0" borderId="0" xfId="11" applyFont="1" applyAlignment="1">
      <alignment vertical="center"/>
    </xf>
    <xf numFmtId="4" fontId="4" fillId="0" borderId="1" xfId="12" applyNumberFormat="1" applyFont="1" applyBorder="1" applyAlignment="1">
      <alignment horizontal="center" vertical="center"/>
    </xf>
    <xf numFmtId="43" fontId="4" fillId="0" borderId="1" xfId="13" applyFont="1" applyBorder="1" applyAlignment="1">
      <alignment horizontal="center" vertical="center" wrapText="1"/>
    </xf>
    <xf numFmtId="43" fontId="13" fillId="0" borderId="1" xfId="13" applyFont="1" applyBorder="1" applyAlignment="1">
      <alignment horizontal="center" vertical="center" wrapText="1"/>
    </xf>
    <xf numFmtId="0" fontId="4" fillId="0" borderId="1" xfId="12" applyFont="1" applyFill="1" applyBorder="1" applyAlignment="1">
      <alignment horizontal="center" vertical="center" wrapText="1"/>
    </xf>
    <xf numFmtId="0" fontId="13" fillId="0" borderId="1" xfId="11" applyFont="1" applyFill="1" applyBorder="1" applyAlignment="1">
      <alignment horizontal="center" vertical="center"/>
    </xf>
    <xf numFmtId="0" fontId="20" fillId="0" borderId="11" xfId="14" applyFont="1" applyBorder="1" applyAlignment="1">
      <alignment horizontal="center" vertical="center"/>
    </xf>
    <xf numFmtId="4" fontId="20" fillId="0" borderId="12" xfId="14" applyNumberFormat="1" applyFont="1" applyBorder="1" applyAlignment="1">
      <alignment horizontal="center" vertical="center"/>
    </xf>
    <xf numFmtId="4" fontId="20" fillId="0" borderId="2" xfId="14" applyNumberFormat="1" applyFont="1" applyBorder="1" applyAlignment="1">
      <alignment horizontal="center" vertical="center" wrapText="1"/>
    </xf>
    <xf numFmtId="0" fontId="20" fillId="0" borderId="13" xfId="14" applyFont="1" applyBorder="1" applyAlignment="1">
      <alignment horizontal="center" vertical="center"/>
    </xf>
    <xf numFmtId="0" fontId="20" fillId="0" borderId="11" xfId="14" applyFont="1" applyBorder="1" applyAlignment="1">
      <alignment horizontal="left" vertical="center"/>
    </xf>
    <xf numFmtId="43" fontId="20" fillId="0" borderId="13" xfId="15" applyNumberFormat="1" applyFont="1" applyBorder="1" applyAlignment="1">
      <alignment horizontal="center" vertical="center"/>
    </xf>
    <xf numFmtId="0" fontId="20" fillId="0" borderId="2" xfId="14" applyFont="1" applyBorder="1" applyAlignment="1">
      <alignment horizontal="center" vertical="center" wrapText="1"/>
    </xf>
    <xf numFmtId="0" fontId="20" fillId="0" borderId="2" xfId="6" applyFont="1" applyFill="1" applyBorder="1" applyAlignment="1">
      <alignment horizontal="left"/>
    </xf>
    <xf numFmtId="17" fontId="20" fillId="0" borderId="2" xfId="6" applyNumberFormat="1" applyFont="1" applyFill="1" applyBorder="1" applyAlignment="1">
      <alignment horizontal="center"/>
    </xf>
    <xf numFmtId="4" fontId="20" fillId="0" borderId="14" xfId="14" applyNumberFormat="1" applyFont="1" applyBorder="1" applyAlignment="1">
      <alignment horizontal="center" vertical="center"/>
    </xf>
    <xf numFmtId="4" fontId="20" fillId="0" borderId="11" xfId="14" applyNumberFormat="1" applyFont="1" applyBorder="1" applyAlignment="1">
      <alignment horizontal="center" vertical="center"/>
    </xf>
    <xf numFmtId="43" fontId="20" fillId="0" borderId="15" xfId="15" applyNumberFormat="1" applyFont="1" applyBorder="1" applyAlignment="1">
      <alignment horizontal="right" vertical="center"/>
    </xf>
    <xf numFmtId="43" fontId="20" fillId="0" borderId="0" xfId="15" applyFont="1" applyBorder="1" applyAlignment="1">
      <alignment horizontal="center" vertical="center"/>
    </xf>
    <xf numFmtId="188" fontId="20" fillId="0" borderId="11" xfId="14" applyNumberFormat="1" applyFont="1" applyBorder="1" applyAlignment="1">
      <alignment horizontal="center" vertical="center"/>
    </xf>
    <xf numFmtId="0" fontId="20" fillId="0" borderId="15" xfId="14" applyFont="1" applyBorder="1" applyAlignment="1">
      <alignment horizontal="center" vertical="center"/>
    </xf>
    <xf numFmtId="43" fontId="20" fillId="0" borderId="15" xfId="15" applyNumberFormat="1" applyFont="1" applyBorder="1" applyAlignment="1">
      <alignment horizontal="center" vertical="center"/>
    </xf>
    <xf numFmtId="0" fontId="22" fillId="0" borderId="11" xfId="14" applyFont="1" applyBorder="1"/>
    <xf numFmtId="0" fontId="20" fillId="0" borderId="3" xfId="14" applyFont="1" applyBorder="1" applyAlignment="1">
      <alignment horizontal="center" vertical="center"/>
    </xf>
    <xf numFmtId="0" fontId="22" fillId="0" borderId="3" xfId="14" applyFont="1" applyBorder="1"/>
    <xf numFmtId="4" fontId="20" fillId="0" borderId="9" xfId="14" applyNumberFormat="1" applyFont="1" applyBorder="1" applyAlignment="1">
      <alignment horizontal="center" vertical="center"/>
    </xf>
    <xf numFmtId="4" fontId="20" fillId="0" borderId="3" xfId="14" applyNumberFormat="1" applyFont="1" applyBorder="1" applyAlignment="1">
      <alignment horizontal="center" vertical="center"/>
    </xf>
    <xf numFmtId="0" fontId="20" fillId="0" borderId="16" xfId="14" applyFont="1" applyBorder="1" applyAlignment="1">
      <alignment horizontal="center" vertical="center"/>
    </xf>
    <xf numFmtId="0" fontId="20" fillId="0" borderId="3" xfId="14" applyFont="1" applyBorder="1" applyAlignment="1">
      <alignment horizontal="left" vertical="center"/>
    </xf>
    <xf numFmtId="43" fontId="20" fillId="0" borderId="16" xfId="15" applyNumberFormat="1" applyFont="1" applyBorder="1" applyAlignment="1">
      <alignment horizontal="center" vertical="center"/>
    </xf>
    <xf numFmtId="43" fontId="20" fillId="0" borderId="4" xfId="15" applyFont="1" applyBorder="1" applyAlignment="1">
      <alignment horizontal="center" vertical="center"/>
    </xf>
    <xf numFmtId="188" fontId="20" fillId="0" borderId="3" xfId="14" applyNumberFormat="1" applyFont="1" applyBorder="1" applyAlignment="1">
      <alignment horizontal="center" vertical="center"/>
    </xf>
    <xf numFmtId="0" fontId="20" fillId="0" borderId="2" xfId="14" applyFont="1" applyBorder="1" applyAlignment="1">
      <alignment horizontal="left" vertical="center"/>
    </xf>
    <xf numFmtId="0" fontId="1" fillId="0" borderId="0" xfId="11"/>
    <xf numFmtId="4" fontId="20" fillId="0" borderId="11" xfId="14" applyNumberFormat="1" applyFont="1" applyBorder="1" applyAlignment="1">
      <alignment horizontal="center" vertical="center" wrapText="1"/>
    </xf>
    <xf numFmtId="43" fontId="20" fillId="0" borderId="0" xfId="15" applyNumberFormat="1" applyFont="1" applyBorder="1" applyAlignment="1">
      <alignment horizontal="center" vertical="center"/>
    </xf>
    <xf numFmtId="17" fontId="20" fillId="0" borderId="11" xfId="6" applyNumberFormat="1" applyFont="1" applyFill="1" applyBorder="1" applyAlignment="1">
      <alignment horizontal="center"/>
    </xf>
    <xf numFmtId="0" fontId="20" fillId="0" borderId="11" xfId="14" applyFont="1" applyBorder="1" applyAlignment="1">
      <alignment horizontal="center" vertical="center" wrapText="1"/>
    </xf>
    <xf numFmtId="0" fontId="20" fillId="0" borderId="11" xfId="6" applyFont="1" applyFill="1" applyBorder="1" applyAlignment="1">
      <alignment horizontal="left"/>
    </xf>
    <xf numFmtId="187" fontId="9" fillId="0" borderId="0" xfId="1" applyNumberFormat="1" applyFont="1" applyBorder="1"/>
    <xf numFmtId="43" fontId="10" fillId="0" borderId="20" xfId="1" applyFont="1" applyBorder="1"/>
    <xf numFmtId="43" fontId="10" fillId="0" borderId="21" xfId="1" applyFont="1" applyBorder="1"/>
    <xf numFmtId="10" fontId="10" fillId="0" borderId="22" xfId="5" applyNumberFormat="1" applyFont="1" applyBorder="1" applyAlignment="1">
      <alignment horizontal="center"/>
    </xf>
    <xf numFmtId="0" fontId="10" fillId="5" borderId="1" xfId="0" applyFont="1" applyFill="1" applyBorder="1" applyAlignment="1">
      <alignment horizontal="center"/>
    </xf>
    <xf numFmtId="43" fontId="10" fillId="5" borderId="1" xfId="1" applyFont="1" applyFill="1" applyBorder="1"/>
    <xf numFmtId="43" fontId="10" fillId="5" borderId="6" xfId="1" applyFont="1" applyFill="1" applyBorder="1"/>
    <xf numFmtId="43" fontId="10" fillId="5" borderId="6" xfId="1" applyFont="1" applyFill="1" applyBorder="1" applyAlignment="1">
      <alignment horizontal="center"/>
    </xf>
    <xf numFmtId="43" fontId="10" fillId="5" borderId="1" xfId="1" applyFont="1" applyFill="1" applyBorder="1" applyAlignment="1">
      <alignment horizontal="center"/>
    </xf>
    <xf numFmtId="43" fontId="10" fillId="5" borderId="5" xfId="1" applyFont="1" applyFill="1" applyBorder="1"/>
    <xf numFmtId="0" fontId="10" fillId="0" borderId="32" xfId="0" applyFont="1" applyBorder="1" applyAlignment="1">
      <alignment horizontal="center"/>
    </xf>
    <xf numFmtId="43" fontId="10" fillId="0" borderId="32" xfId="1" applyFont="1" applyBorder="1"/>
    <xf numFmtId="43" fontId="10" fillId="0" borderId="33" xfId="1" applyFont="1" applyBorder="1"/>
    <xf numFmtId="43" fontId="10" fillId="0" borderId="34" xfId="1" applyFont="1" applyBorder="1"/>
    <xf numFmtId="43" fontId="10" fillId="0" borderId="35" xfId="1" applyFont="1" applyBorder="1"/>
    <xf numFmtId="0" fontId="10" fillId="0" borderId="21" xfId="0" applyFont="1" applyBorder="1" applyAlignment="1">
      <alignment horizontal="center"/>
    </xf>
    <xf numFmtId="0" fontId="10" fillId="0" borderId="21" xfId="0" applyFont="1" applyBorder="1"/>
    <xf numFmtId="43" fontId="12" fillId="0" borderId="21" xfId="1" applyFont="1" applyBorder="1"/>
    <xf numFmtId="43" fontId="12" fillId="0" borderId="37" xfId="1" applyFont="1" applyBorder="1"/>
    <xf numFmtId="43" fontId="10" fillId="0" borderId="36" xfId="1" applyFont="1" applyBorder="1" applyAlignment="1">
      <alignment horizontal="center"/>
    </xf>
    <xf numFmtId="43" fontId="10" fillId="0" borderId="21" xfId="1" applyFont="1" applyBorder="1" applyAlignment="1">
      <alignment horizontal="center"/>
    </xf>
    <xf numFmtId="43" fontId="10" fillId="0" borderId="38" xfId="1" applyFont="1" applyBorder="1"/>
    <xf numFmtId="0" fontId="11" fillId="0" borderId="21" xfId="0" applyFont="1" applyBorder="1" applyAlignment="1">
      <alignment vertical="top" wrapText="1"/>
    </xf>
    <xf numFmtId="43" fontId="12" fillId="0" borderId="39" xfId="1" applyFont="1" applyBorder="1"/>
    <xf numFmtId="43" fontId="10" fillId="0" borderId="40" xfId="1" applyFont="1" applyBorder="1" applyAlignment="1">
      <alignment horizontal="center" vertical="center"/>
    </xf>
    <xf numFmtId="4" fontId="10" fillId="0" borderId="40" xfId="0" applyNumberFormat="1" applyFont="1" applyBorder="1" applyAlignment="1">
      <alignment horizontal="right" vertical="center"/>
    </xf>
    <xf numFmtId="43" fontId="12" fillId="0" borderId="21" xfId="1" applyFont="1" applyFill="1" applyBorder="1"/>
    <xf numFmtId="43" fontId="12" fillId="0" borderId="37" xfId="1" applyFont="1" applyFill="1" applyBorder="1"/>
    <xf numFmtId="43" fontId="10" fillId="0" borderId="36" xfId="1" applyFont="1" applyFill="1" applyBorder="1" applyAlignment="1">
      <alignment horizontal="center"/>
    </xf>
    <xf numFmtId="43" fontId="10" fillId="0" borderId="21" xfId="1" applyFont="1" applyFill="1" applyBorder="1" applyAlignment="1">
      <alignment horizontal="center"/>
    </xf>
    <xf numFmtId="43" fontId="10" fillId="0" borderId="21" xfId="1" applyFont="1" applyFill="1" applyBorder="1"/>
    <xf numFmtId="43" fontId="10" fillId="0" borderId="38" xfId="1" applyFont="1" applyFill="1" applyBorder="1"/>
    <xf numFmtId="43" fontId="10" fillId="0" borderId="32" xfId="1" applyFont="1" applyBorder="1" applyAlignment="1">
      <alignment horizontal="center"/>
    </xf>
    <xf numFmtId="0" fontId="10" fillId="0" borderId="21" xfId="6" applyFont="1" applyBorder="1" applyAlignment="1">
      <alignment horizontal="left" vertical="center"/>
    </xf>
    <xf numFmtId="43" fontId="10" fillId="0" borderId="21" xfId="1" applyFont="1" applyBorder="1" applyAlignment="1">
      <alignment vertical="center"/>
    </xf>
    <xf numFmtId="43" fontId="10" fillId="0" borderId="36" xfId="1" applyFont="1" applyBorder="1" applyAlignment="1">
      <alignment vertical="center"/>
    </xf>
    <xf numFmtId="0" fontId="10" fillId="0" borderId="42" xfId="0" applyFont="1" applyBorder="1" applyAlignment="1">
      <alignment horizontal="center"/>
    </xf>
    <xf numFmtId="43" fontId="10" fillId="0" borderId="45" xfId="1" applyFont="1" applyBorder="1"/>
    <xf numFmtId="10" fontId="10" fillId="0" borderId="46" xfId="5" applyNumberFormat="1" applyFont="1" applyBorder="1" applyAlignment="1">
      <alignment horizontal="center"/>
    </xf>
    <xf numFmtId="43" fontId="10" fillId="0" borderId="24" xfId="1" applyFont="1" applyBorder="1"/>
    <xf numFmtId="43" fontId="10" fillId="0" borderId="25" xfId="1" applyFont="1" applyBorder="1"/>
    <xf numFmtId="0" fontId="10" fillId="0" borderId="32" xfId="0" applyFont="1" applyBorder="1"/>
    <xf numFmtId="43" fontId="10" fillId="0" borderId="33" xfId="1" applyFont="1" applyBorder="1" applyAlignment="1">
      <alignment horizontal="right"/>
    </xf>
    <xf numFmtId="43" fontId="10" fillId="0" borderId="48" xfId="1" applyFont="1" applyBorder="1"/>
    <xf numFmtId="10" fontId="10" fillId="0" borderId="49" xfId="5" applyNumberFormat="1" applyFont="1" applyBorder="1" applyAlignment="1">
      <alignment horizontal="center"/>
    </xf>
    <xf numFmtId="43" fontId="10" fillId="0" borderId="36" xfId="1" applyFont="1" applyBorder="1" applyAlignment="1">
      <alignment horizontal="right"/>
    </xf>
    <xf numFmtId="43" fontId="27" fillId="0" borderId="6" xfId="1" applyFont="1" applyBorder="1" applyAlignment="1">
      <alignment horizontal="center" vertical="center" wrapText="1"/>
    </xf>
    <xf numFmtId="0" fontId="10" fillId="0" borderId="42" xfId="0" applyFont="1" applyBorder="1"/>
    <xf numFmtId="43" fontId="12" fillId="0" borderId="42" xfId="1" applyFont="1" applyFill="1" applyBorder="1"/>
    <xf numFmtId="43" fontId="12" fillId="0" borderId="53" xfId="1" applyFont="1" applyFill="1" applyBorder="1"/>
    <xf numFmtId="43" fontId="10" fillId="0" borderId="43" xfId="1" applyFont="1" applyFill="1" applyBorder="1" applyAlignment="1">
      <alignment horizontal="center"/>
    </xf>
    <xf numFmtId="43" fontId="10" fillId="0" borderId="42" xfId="1" applyFont="1" applyFill="1" applyBorder="1" applyAlignment="1">
      <alignment horizontal="center"/>
    </xf>
    <xf numFmtId="43" fontId="10" fillId="0" borderId="42" xfId="1" applyFont="1" applyFill="1" applyBorder="1"/>
    <xf numFmtId="43" fontId="10" fillId="0" borderId="44" xfId="1" applyFont="1" applyFill="1" applyBorder="1"/>
    <xf numFmtId="43" fontId="10" fillId="5" borderId="47" xfId="1" applyFont="1" applyFill="1" applyBorder="1"/>
    <xf numFmtId="10" fontId="10" fillId="5" borderId="41" xfId="5" applyNumberFormat="1" applyFont="1" applyFill="1" applyBorder="1" applyAlignment="1">
      <alignment horizontal="center"/>
    </xf>
    <xf numFmtId="0" fontId="10" fillId="0" borderId="26" xfId="0" applyFont="1" applyBorder="1"/>
    <xf numFmtId="43" fontId="10" fillId="5" borderId="18" xfId="1" applyFont="1" applyFill="1" applyBorder="1"/>
    <xf numFmtId="0" fontId="9" fillId="0" borderId="3" xfId="0" applyFont="1" applyBorder="1" applyAlignment="1">
      <alignment horizontal="center"/>
    </xf>
    <xf numFmtId="43" fontId="9" fillId="0" borderId="3" xfId="1" applyFont="1" applyBorder="1"/>
    <xf numFmtId="43" fontId="9" fillId="0" borderId="9" xfId="1" applyFont="1" applyBorder="1"/>
    <xf numFmtId="10" fontId="9" fillId="0" borderId="54" xfId="5" applyNumberFormat="1" applyFont="1" applyBorder="1" applyAlignment="1">
      <alignment horizontal="center"/>
    </xf>
    <xf numFmtId="0" fontId="28" fillId="0" borderId="1" xfId="0" applyFont="1" applyBorder="1" applyAlignment="1">
      <alignment horizontal="center"/>
    </xf>
    <xf numFmtId="43" fontId="28" fillId="0" borderId="1" xfId="1" applyFont="1" applyBorder="1"/>
    <xf numFmtId="43" fontId="28" fillId="0" borderId="18" xfId="1" applyFont="1" applyBorder="1"/>
    <xf numFmtId="43" fontId="28" fillId="0" borderId="1" xfId="1" applyFont="1" applyBorder="1" applyAlignment="1">
      <alignment horizontal="center"/>
    </xf>
    <xf numFmtId="43" fontId="28" fillId="0" borderId="5" xfId="1" applyFont="1" applyBorder="1"/>
    <xf numFmtId="43" fontId="28" fillId="0" borderId="47" xfId="1" applyFont="1" applyBorder="1"/>
    <xf numFmtId="10" fontId="28" fillId="0" borderId="41" xfId="5" applyNumberFormat="1" applyFont="1" applyBorder="1" applyAlignment="1">
      <alignment horizontal="center"/>
    </xf>
    <xf numFmtId="4" fontId="10" fillId="0" borderId="0" xfId="0" applyNumberFormat="1" applyFont="1" applyAlignment="1">
      <alignment horizontal="center" vertical="center"/>
    </xf>
    <xf numFmtId="43" fontId="19" fillId="0" borderId="0" xfId="1" applyFont="1" applyBorder="1"/>
    <xf numFmtId="43" fontId="30" fillId="0" borderId="0" xfId="1" applyFont="1" applyBorder="1"/>
    <xf numFmtId="0" fontId="9" fillId="6" borderId="3" xfId="0" applyFont="1" applyFill="1" applyBorder="1" applyAlignment="1">
      <alignment horizontal="center" vertical="center"/>
    </xf>
    <xf numFmtId="43" fontId="9" fillId="6" borderId="3" xfId="1" applyFont="1" applyFill="1" applyBorder="1" applyAlignment="1">
      <alignment horizontal="center" vertical="center" wrapText="1"/>
    </xf>
    <xf numFmtId="43" fontId="9" fillId="6" borderId="16" xfId="1" applyFont="1" applyFill="1" applyBorder="1" applyAlignment="1">
      <alignment horizontal="center" vertical="center" wrapText="1"/>
    </xf>
    <xf numFmtId="43" fontId="9" fillId="6" borderId="23" xfId="1" applyFont="1" applyFill="1" applyBorder="1" applyAlignment="1">
      <alignment horizontal="center" vertical="center" wrapText="1"/>
    </xf>
    <xf numFmtId="43" fontId="9" fillId="6" borderId="9" xfId="1" applyFont="1" applyFill="1" applyBorder="1" applyAlignment="1">
      <alignment horizontal="center" vertical="center" wrapText="1"/>
    </xf>
    <xf numFmtId="43" fontId="9" fillId="6" borderId="47" xfId="1" applyFont="1" applyFill="1" applyBorder="1" applyAlignment="1">
      <alignment horizontal="center" vertical="center" wrapText="1"/>
    </xf>
    <xf numFmtId="43" fontId="9" fillId="6" borderId="1" xfId="1" applyFont="1" applyFill="1" applyBorder="1" applyAlignment="1">
      <alignment horizontal="center" vertical="center" wrapText="1"/>
    </xf>
    <xf numFmtId="0" fontId="9" fillId="6" borderId="41" xfId="0" applyFont="1" applyFill="1" applyBorder="1" applyAlignment="1">
      <alignment horizontal="center" vertical="center" wrapText="1"/>
    </xf>
    <xf numFmtId="0" fontId="10" fillId="7" borderId="1" xfId="0" applyFont="1" applyFill="1" applyBorder="1" applyAlignment="1">
      <alignment horizontal="center"/>
    </xf>
    <xf numFmtId="43" fontId="10" fillId="7" borderId="1" xfId="1" applyFont="1" applyFill="1" applyBorder="1" applyAlignment="1">
      <alignment horizontal="right"/>
    </xf>
    <xf numFmtId="43" fontId="10" fillId="7" borderId="6" xfId="1" applyFont="1" applyFill="1" applyBorder="1" applyAlignment="1">
      <alignment horizontal="right"/>
    </xf>
    <xf numFmtId="43" fontId="10" fillId="7" borderId="1" xfId="1" applyFont="1" applyFill="1" applyBorder="1" applyAlignment="1">
      <alignment horizontal="center"/>
    </xf>
    <xf numFmtId="43" fontId="10" fillId="7" borderId="1" xfId="1" applyFont="1" applyFill="1" applyBorder="1"/>
    <xf numFmtId="43" fontId="10" fillId="7" borderId="5" xfId="1" applyFont="1" applyFill="1" applyBorder="1"/>
    <xf numFmtId="43" fontId="10" fillId="7" borderId="47" xfId="1" applyFont="1" applyFill="1" applyBorder="1"/>
    <xf numFmtId="10" fontId="10" fillId="7" borderId="41" xfId="5" applyNumberFormat="1" applyFont="1" applyFill="1" applyBorder="1" applyAlignment="1">
      <alignment horizontal="center"/>
    </xf>
    <xf numFmtId="43" fontId="19" fillId="0" borderId="10" xfId="1" applyFont="1" applyBorder="1" applyAlignment="1">
      <alignment horizontal="center" vertical="center"/>
    </xf>
    <xf numFmtId="0" fontId="20" fillId="0" borderId="11" xfId="0" applyFont="1" applyBorder="1" applyAlignment="1">
      <alignment horizontal="left" vertical="center" wrapText="1"/>
    </xf>
    <xf numFmtId="0" fontId="20" fillId="0" borderId="2" xfId="0" applyFont="1" applyBorder="1" applyAlignment="1">
      <alignment horizontal="left" vertical="center" wrapText="1"/>
    </xf>
    <xf numFmtId="0" fontId="20" fillId="0" borderId="3" xfId="0" applyFont="1" applyBorder="1" applyAlignment="1">
      <alignment horizontal="left" vertical="center" wrapText="1"/>
    </xf>
    <xf numFmtId="0" fontId="20" fillId="0" borderId="3" xfId="0" applyFont="1" applyBorder="1" applyAlignment="1">
      <alignment horizontal="center" vertical="center" wrapText="1"/>
    </xf>
    <xf numFmtId="0" fontId="23" fillId="0" borderId="11" xfId="6" applyFont="1" applyFill="1" applyBorder="1" applyAlignment="1">
      <alignment horizontal="left" vertical="center" wrapText="1"/>
    </xf>
    <xf numFmtId="0" fontId="23" fillId="0" borderId="11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23" fillId="0" borderId="11" xfId="0" applyFont="1" applyBorder="1" applyAlignment="1">
      <alignment horizontal="center" vertical="center" wrapText="1"/>
    </xf>
    <xf numFmtId="0" fontId="25" fillId="0" borderId="1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20" fillId="0" borderId="11" xfId="6" applyFont="1" applyBorder="1" applyAlignment="1">
      <alignment horizontal="left" vertical="center" wrapText="1"/>
    </xf>
    <xf numFmtId="0" fontId="22" fillId="0" borderId="11" xfId="0" applyFont="1" applyBorder="1" applyAlignment="1">
      <alignment wrapText="1"/>
    </xf>
    <xf numFmtId="0" fontId="23" fillId="0" borderId="2" xfId="6" applyFont="1" applyBorder="1" applyAlignment="1">
      <alignment horizontal="left" vertical="center" wrapText="1"/>
    </xf>
    <xf numFmtId="0" fontId="23" fillId="0" borderId="11" xfId="6" applyFont="1" applyBorder="1" applyAlignment="1">
      <alignment horizontal="left" vertical="center" wrapText="1"/>
    </xf>
    <xf numFmtId="0" fontId="24" fillId="0" borderId="11" xfId="0" applyFont="1" applyBorder="1" applyAlignment="1">
      <alignment wrapText="1"/>
    </xf>
    <xf numFmtId="0" fontId="23" fillId="0" borderId="3" xfId="7" applyFont="1" applyBorder="1" applyAlignment="1">
      <alignment horizontal="left" vertical="center" wrapText="1"/>
    </xf>
    <xf numFmtId="0" fontId="20" fillId="0" borderId="3" xfId="7" applyFont="1" applyBorder="1" applyAlignment="1">
      <alignment horizontal="left" vertical="center" wrapText="1"/>
    </xf>
    <xf numFmtId="0" fontId="20" fillId="0" borderId="2" xfId="7" applyFont="1" applyBorder="1" applyAlignment="1">
      <alignment horizontal="left" vertical="center" wrapText="1"/>
    </xf>
    <xf numFmtId="0" fontId="20" fillId="0" borderId="11" xfId="7" applyFont="1" applyBorder="1" applyAlignment="1">
      <alignment horizontal="left" vertical="center" wrapText="1"/>
    </xf>
    <xf numFmtId="0" fontId="20" fillId="0" borderId="2" xfId="6" applyFont="1" applyBorder="1" applyAlignment="1">
      <alignment horizontal="left" vertical="center" wrapText="1"/>
    </xf>
    <xf numFmtId="0" fontId="25" fillId="0" borderId="11" xfId="7" applyFont="1" applyBorder="1" applyAlignment="1">
      <alignment horizontal="left" vertical="center" wrapText="1"/>
    </xf>
    <xf numFmtId="0" fontId="31" fillId="0" borderId="2" xfId="0" applyFont="1" applyBorder="1" applyAlignment="1">
      <alignment horizontal="center" vertical="center"/>
    </xf>
    <xf numFmtId="0" fontId="31" fillId="0" borderId="11" xfId="0" applyFont="1" applyBorder="1" applyAlignment="1">
      <alignment horizontal="center" vertical="center"/>
    </xf>
    <xf numFmtId="0" fontId="31" fillId="0" borderId="3" xfId="0" applyFont="1" applyBorder="1" applyAlignment="1">
      <alignment horizontal="center" vertical="center"/>
    </xf>
    <xf numFmtId="0" fontId="31" fillId="0" borderId="2" xfId="0" applyFont="1" applyBorder="1" applyAlignment="1">
      <alignment horizontal="center" vertical="center" wrapText="1"/>
    </xf>
    <xf numFmtId="0" fontId="31" fillId="0" borderId="11" xfId="0" applyFont="1" applyBorder="1" applyAlignment="1">
      <alignment horizontal="center" vertical="center" wrapText="1"/>
    </xf>
    <xf numFmtId="0" fontId="31" fillId="0" borderId="3" xfId="0" applyFont="1" applyBorder="1" applyAlignment="1">
      <alignment horizontal="center" vertical="center" wrapText="1"/>
    </xf>
    <xf numFmtId="0" fontId="32" fillId="0" borderId="2" xfId="0" applyFont="1" applyBorder="1" applyAlignment="1">
      <alignment horizontal="center" vertical="center" wrapText="1"/>
    </xf>
    <xf numFmtId="0" fontId="32" fillId="0" borderId="11" xfId="0" applyFont="1" applyBorder="1" applyAlignment="1">
      <alignment horizontal="center" vertical="center" wrapText="1"/>
    </xf>
    <xf numFmtId="0" fontId="32" fillId="0" borderId="3" xfId="0" applyFont="1" applyBorder="1" applyAlignment="1">
      <alignment horizontal="center" vertical="center" wrapText="1"/>
    </xf>
    <xf numFmtId="0" fontId="33" fillId="0" borderId="2" xfId="0" applyFont="1" applyBorder="1" applyAlignment="1">
      <alignment horizontal="center" vertical="center" wrapText="1"/>
    </xf>
    <xf numFmtId="0" fontId="33" fillId="0" borderId="11" xfId="0" applyFont="1" applyBorder="1" applyAlignment="1">
      <alignment horizontal="center" vertical="center" wrapText="1"/>
    </xf>
    <xf numFmtId="0" fontId="33" fillId="0" borderId="3" xfId="0" applyFont="1" applyBorder="1" applyAlignment="1">
      <alignment horizontal="center" vertical="center" wrapText="1"/>
    </xf>
    <xf numFmtId="0" fontId="31" fillId="0" borderId="2" xfId="0" applyFont="1" applyFill="1" applyBorder="1" applyAlignment="1">
      <alignment horizontal="center" vertical="center" wrapText="1"/>
    </xf>
    <xf numFmtId="0" fontId="31" fillId="0" borderId="11" xfId="0" applyFont="1" applyFill="1" applyBorder="1" applyAlignment="1">
      <alignment horizontal="center" vertical="center" wrapText="1"/>
    </xf>
    <xf numFmtId="0" fontId="31" fillId="0" borderId="3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right" vertical="center"/>
    </xf>
    <xf numFmtId="43" fontId="19" fillId="0" borderId="0" xfId="1" applyFont="1"/>
    <xf numFmtId="187" fontId="19" fillId="0" borderId="10" xfId="1" applyNumberFormat="1" applyFont="1" applyBorder="1"/>
    <xf numFmtId="10" fontId="19" fillId="0" borderId="0" xfId="5" applyNumberFormat="1" applyFont="1" applyAlignment="1">
      <alignment horizontal="center"/>
    </xf>
    <xf numFmtId="43" fontId="19" fillId="0" borderId="1" xfId="1" applyNumberFormat="1" applyFont="1" applyBorder="1" applyAlignment="1">
      <alignment horizontal="center" vertical="center" wrapText="1"/>
    </xf>
    <xf numFmtId="43" fontId="19" fillId="0" borderId="1" xfId="1" applyFont="1" applyBorder="1" applyAlignment="1">
      <alignment horizontal="center" vertical="center" wrapText="1"/>
    </xf>
    <xf numFmtId="43" fontId="20" fillId="0" borderId="0" xfId="1" applyNumberFormat="1" applyFont="1" applyBorder="1" applyAlignment="1">
      <alignment horizontal="right" vertical="center"/>
    </xf>
    <xf numFmtId="0" fontId="9" fillId="0" borderId="0" xfId="0" applyFont="1" applyBorder="1" applyAlignment="1">
      <alignment horizontal="center"/>
    </xf>
    <xf numFmtId="0" fontId="9" fillId="0" borderId="0" xfId="0" applyFont="1" applyAlignment="1">
      <alignment horizontal="center"/>
    </xf>
    <xf numFmtId="43" fontId="12" fillId="0" borderId="6" xfId="1" applyFont="1" applyBorder="1" applyAlignment="1">
      <alignment horizontal="left" vertical="top" wrapText="1"/>
    </xf>
    <xf numFmtId="43" fontId="19" fillId="0" borderId="4" xfId="1" applyFont="1" applyBorder="1"/>
    <xf numFmtId="43" fontId="9" fillId="0" borderId="18" xfId="1" applyFont="1" applyBorder="1"/>
    <xf numFmtId="43" fontId="10" fillId="0" borderId="37" xfId="1" applyFont="1" applyBorder="1" applyAlignment="1">
      <alignment vertical="center"/>
    </xf>
    <xf numFmtId="43" fontId="10" fillId="0" borderId="32" xfId="1" applyFont="1" applyBorder="1" applyAlignment="1">
      <alignment vertical="center"/>
    </xf>
    <xf numFmtId="43" fontId="10" fillId="0" borderId="28" xfId="1" applyFont="1" applyBorder="1" applyAlignment="1">
      <alignment vertical="center"/>
    </xf>
    <xf numFmtId="43" fontId="12" fillId="0" borderId="21" xfId="1" applyFont="1" applyBorder="1" applyAlignment="1">
      <alignment horizontal="right"/>
    </xf>
    <xf numFmtId="43" fontId="12" fillId="0" borderId="32" xfId="1" applyFont="1" applyBorder="1" applyAlignment="1">
      <alignment horizontal="right" vertical="center"/>
    </xf>
    <xf numFmtId="43" fontId="12" fillId="0" borderId="21" xfId="1" applyFont="1" applyBorder="1" applyAlignment="1">
      <alignment horizontal="right" vertical="center"/>
    </xf>
    <xf numFmtId="0" fontId="19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right" vertical="center"/>
    </xf>
    <xf numFmtId="0" fontId="19" fillId="0" borderId="1" xfId="0" applyFont="1" applyBorder="1" applyAlignment="1">
      <alignment horizontal="center" vertical="center"/>
    </xf>
    <xf numFmtId="4" fontId="23" fillId="0" borderId="11" xfId="0" applyNumberFormat="1" applyFont="1" applyBorder="1" applyAlignment="1">
      <alignment horizontal="center" vertical="center" wrapText="1"/>
    </xf>
    <xf numFmtId="43" fontId="23" fillId="0" borderId="0" xfId="1" applyNumberFormat="1" applyFont="1" applyBorder="1" applyAlignment="1">
      <alignment horizontal="center" vertical="center"/>
    </xf>
    <xf numFmtId="0" fontId="23" fillId="0" borderId="11" xfId="6" applyFont="1" applyFill="1" applyBorder="1" applyAlignment="1">
      <alignment horizontal="center"/>
    </xf>
    <xf numFmtId="16" fontId="23" fillId="0" borderId="11" xfId="6" applyNumberFormat="1" applyFont="1" applyFill="1" applyBorder="1" applyAlignment="1">
      <alignment horizontal="center"/>
    </xf>
    <xf numFmtId="0" fontId="20" fillId="0" borderId="2" xfId="0" applyFont="1" applyBorder="1" applyAlignment="1">
      <alignment vertical="center" wrapText="1"/>
    </xf>
    <xf numFmtId="0" fontId="20" fillId="0" borderId="11" xfId="0" applyFont="1" applyBorder="1" applyAlignment="1">
      <alignment vertical="center" wrapText="1"/>
    </xf>
    <xf numFmtId="43" fontId="19" fillId="0" borderId="18" xfId="1" applyFont="1" applyBorder="1" applyAlignment="1">
      <alignment horizontal="center" vertical="center" wrapText="1"/>
    </xf>
    <xf numFmtId="15" fontId="20" fillId="0" borderId="11" xfId="0" applyNumberFormat="1" applyFont="1" applyBorder="1" applyAlignment="1">
      <alignment horizontal="center" vertical="center"/>
    </xf>
    <xf numFmtId="0" fontId="20" fillId="0" borderId="11" xfId="0" applyFont="1" applyFill="1" applyBorder="1" applyAlignment="1">
      <alignment horizontal="center" vertical="center"/>
    </xf>
    <xf numFmtId="0" fontId="20" fillId="0" borderId="2" xfId="6" applyFont="1" applyFill="1" applyBorder="1" applyAlignment="1">
      <alignment horizontal="left" vertical="center"/>
    </xf>
    <xf numFmtId="4" fontId="20" fillId="0" borderId="12" xfId="0" applyNumberFormat="1" applyFont="1" applyFill="1" applyBorder="1" applyAlignment="1">
      <alignment horizontal="center" vertical="center"/>
    </xf>
    <xf numFmtId="4" fontId="20" fillId="0" borderId="2" xfId="0" applyNumberFormat="1" applyFont="1" applyFill="1" applyBorder="1" applyAlignment="1">
      <alignment horizontal="center" vertical="center" wrapText="1"/>
    </xf>
    <xf numFmtId="0" fontId="20" fillId="0" borderId="13" xfId="0" applyFont="1" applyFill="1" applyBorder="1" applyAlignment="1">
      <alignment horizontal="center" vertical="center"/>
    </xf>
    <xf numFmtId="43" fontId="20" fillId="0" borderId="13" xfId="1" applyNumberFormat="1" applyFont="1" applyFill="1" applyBorder="1" applyAlignment="1">
      <alignment horizontal="center" vertical="center"/>
    </xf>
    <xf numFmtId="0" fontId="20" fillId="0" borderId="11" xfId="0" applyFont="1" applyFill="1" applyBorder="1" applyAlignment="1">
      <alignment horizontal="left" vertical="center" wrapText="1"/>
    </xf>
    <xf numFmtId="43" fontId="20" fillId="0" borderId="15" xfId="1" applyNumberFormat="1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 wrapText="1"/>
    </xf>
    <xf numFmtId="0" fontId="31" fillId="0" borderId="2" xfId="0" applyFont="1" applyFill="1" applyBorder="1" applyAlignment="1">
      <alignment horizontal="center" vertical="center"/>
    </xf>
    <xf numFmtId="0" fontId="20" fillId="0" borderId="0" xfId="0" applyFont="1" applyFill="1" applyAlignment="1">
      <alignment horizontal="center" vertical="center"/>
    </xf>
    <xf numFmtId="0" fontId="20" fillId="0" borderId="11" xfId="6" applyFont="1" applyFill="1" applyBorder="1" applyAlignment="1">
      <alignment horizontal="left" vertical="center"/>
    </xf>
    <xf numFmtId="4" fontId="20" fillId="0" borderId="14" xfId="0" applyNumberFormat="1" applyFont="1" applyFill="1" applyBorder="1" applyAlignment="1">
      <alignment horizontal="center" vertical="center"/>
    </xf>
    <xf numFmtId="4" fontId="20" fillId="0" borderId="11" xfId="0" applyNumberFormat="1" applyFont="1" applyFill="1" applyBorder="1" applyAlignment="1">
      <alignment horizontal="center" vertical="center"/>
    </xf>
    <xf numFmtId="43" fontId="20" fillId="0" borderId="15" xfId="1" applyNumberFormat="1" applyFont="1" applyFill="1" applyBorder="1" applyAlignment="1">
      <alignment horizontal="right" vertical="center"/>
    </xf>
    <xf numFmtId="0" fontId="20" fillId="0" borderId="11" xfId="0" applyFont="1" applyFill="1" applyBorder="1" applyAlignment="1">
      <alignment horizontal="center" vertical="center" wrapText="1"/>
    </xf>
    <xf numFmtId="43" fontId="20" fillId="0" borderId="0" xfId="1" applyFont="1" applyFill="1" applyBorder="1" applyAlignment="1">
      <alignment horizontal="center" vertical="center"/>
    </xf>
    <xf numFmtId="188" fontId="20" fillId="0" borderId="11" xfId="0" applyNumberFormat="1" applyFont="1" applyFill="1" applyBorder="1" applyAlignment="1">
      <alignment horizontal="center" vertical="center"/>
    </xf>
    <xf numFmtId="0" fontId="31" fillId="0" borderId="11" xfId="0" applyFont="1" applyFill="1" applyBorder="1" applyAlignment="1">
      <alignment horizontal="center" vertical="center"/>
    </xf>
    <xf numFmtId="0" fontId="20" fillId="0" borderId="15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0" fontId="22" fillId="0" borderId="3" xfId="0" applyFont="1" applyFill="1" applyBorder="1"/>
    <xf numFmtId="4" fontId="20" fillId="0" borderId="9" xfId="0" applyNumberFormat="1" applyFont="1" applyFill="1" applyBorder="1" applyAlignment="1">
      <alignment horizontal="center" vertical="center"/>
    </xf>
    <xf numFmtId="4" fontId="20" fillId="0" borderId="3" xfId="0" applyNumberFormat="1" applyFont="1" applyFill="1" applyBorder="1" applyAlignment="1">
      <alignment horizontal="center" vertical="center"/>
    </xf>
    <xf numFmtId="0" fontId="20" fillId="0" borderId="16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left" vertical="center" wrapText="1"/>
    </xf>
    <xf numFmtId="43" fontId="20" fillId="0" borderId="16" xfId="1" applyNumberFormat="1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 wrapText="1"/>
    </xf>
    <xf numFmtId="43" fontId="20" fillId="0" borderId="4" xfId="1" applyFont="1" applyFill="1" applyBorder="1" applyAlignment="1">
      <alignment horizontal="center" vertical="center"/>
    </xf>
    <xf numFmtId="188" fontId="20" fillId="0" borderId="3" xfId="0" applyNumberFormat="1" applyFont="1" applyFill="1" applyBorder="1" applyAlignment="1">
      <alignment horizontal="center" vertical="center"/>
    </xf>
    <xf numFmtId="0" fontId="31" fillId="0" borderId="3" xfId="0" applyFont="1" applyFill="1" applyBorder="1" applyAlignment="1">
      <alignment horizontal="center" vertical="center"/>
    </xf>
    <xf numFmtId="4" fontId="20" fillId="0" borderId="11" xfId="0" applyNumberFormat="1" applyFont="1" applyFill="1" applyBorder="1" applyAlignment="1">
      <alignment horizontal="center" vertical="center" wrapText="1"/>
    </xf>
    <xf numFmtId="0" fontId="22" fillId="0" borderId="11" xfId="0" applyFont="1" applyFill="1" applyBorder="1"/>
    <xf numFmtId="0" fontId="20" fillId="0" borderId="3" xfId="7" applyFont="1" applyFill="1" applyBorder="1" applyAlignment="1">
      <alignment horizontal="left" vertical="center"/>
    </xf>
    <xf numFmtId="15" fontId="20" fillId="0" borderId="3" xfId="0" applyNumberFormat="1" applyFont="1" applyFill="1" applyBorder="1" applyAlignment="1">
      <alignment horizontal="center" vertical="center"/>
    </xf>
    <xf numFmtId="43" fontId="20" fillId="0" borderId="0" xfId="1" applyNumberFormat="1" applyFont="1" applyFill="1" applyBorder="1" applyAlignment="1">
      <alignment horizontal="center" vertical="center"/>
    </xf>
    <xf numFmtId="0" fontId="32" fillId="0" borderId="2" xfId="0" applyFont="1" applyFill="1" applyBorder="1" applyAlignment="1">
      <alignment horizontal="center" vertical="center" wrapText="1"/>
    </xf>
    <xf numFmtId="0" fontId="32" fillId="0" borderId="11" xfId="0" applyFont="1" applyFill="1" applyBorder="1" applyAlignment="1">
      <alignment horizontal="center" vertical="center" wrapText="1"/>
    </xf>
    <xf numFmtId="0" fontId="32" fillId="0" borderId="3" xfId="0" applyFont="1" applyFill="1" applyBorder="1" applyAlignment="1">
      <alignment horizontal="center" vertical="center" wrapText="1"/>
    </xf>
    <xf numFmtId="0" fontId="18" fillId="0" borderId="0" xfId="0" applyFont="1" applyFill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/>
    </xf>
    <xf numFmtId="0" fontId="23" fillId="0" borderId="11" xfId="0" applyFont="1" applyFill="1" applyBorder="1" applyAlignment="1">
      <alignment horizontal="center" vertical="center"/>
    </xf>
    <xf numFmtId="0" fontId="23" fillId="0" borderId="3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36" fillId="0" borderId="2" xfId="0" applyFont="1" applyFill="1" applyBorder="1" applyAlignment="1">
      <alignment horizontal="left" vertical="center" wrapText="1"/>
    </xf>
    <xf numFmtId="43" fontId="20" fillId="0" borderId="0" xfId="1" applyNumberFormat="1" applyFont="1" applyFill="1" applyBorder="1" applyAlignment="1">
      <alignment horizontal="right" vertical="center"/>
    </xf>
    <xf numFmtId="0" fontId="25" fillId="0" borderId="13" xfId="0" applyFont="1" applyFill="1" applyBorder="1" applyAlignment="1">
      <alignment horizontal="center" vertical="center"/>
    </xf>
    <xf numFmtId="0" fontId="23" fillId="0" borderId="15" xfId="0" applyFont="1" applyFill="1" applyBorder="1" applyAlignment="1">
      <alignment horizontal="center" vertical="center"/>
    </xf>
    <xf numFmtId="0" fontId="23" fillId="0" borderId="16" xfId="0" applyFont="1" applyFill="1" applyBorder="1" applyAlignment="1">
      <alignment horizontal="center" vertical="center"/>
    </xf>
    <xf numFmtId="0" fontId="35" fillId="0" borderId="13" xfId="0" applyFont="1" applyFill="1" applyBorder="1" applyAlignment="1">
      <alignment horizontal="center" vertical="center"/>
    </xf>
    <xf numFmtId="0" fontId="25" fillId="0" borderId="15" xfId="0" applyFont="1" applyFill="1" applyBorder="1" applyAlignment="1">
      <alignment horizontal="center" vertical="center"/>
    </xf>
    <xf numFmtId="0" fontId="34" fillId="0" borderId="2" xfId="0" applyFont="1" applyFill="1" applyBorder="1" applyAlignment="1">
      <alignment horizontal="center" vertical="center" wrapText="1"/>
    </xf>
    <xf numFmtId="0" fontId="34" fillId="0" borderId="11" xfId="0" applyFont="1" applyFill="1" applyBorder="1" applyAlignment="1">
      <alignment horizontal="center" vertical="center"/>
    </xf>
    <xf numFmtId="0" fontId="13" fillId="8" borderId="1" xfId="3" applyFont="1" applyFill="1" applyBorder="1" applyAlignment="1">
      <alignment horizontal="center" vertical="center" wrapText="1"/>
    </xf>
    <xf numFmtId="43" fontId="20" fillId="0" borderId="17" xfId="1" applyFont="1" applyFill="1" applyBorder="1" applyAlignment="1">
      <alignment horizontal="center" vertical="center"/>
    </xf>
    <xf numFmtId="0" fontId="10" fillId="0" borderId="11" xfId="0" applyFont="1" applyBorder="1" applyAlignment="1">
      <alignment horizontal="center"/>
    </xf>
    <xf numFmtId="43" fontId="10" fillId="0" borderId="11" xfId="1" applyFont="1" applyBorder="1" applyAlignment="1">
      <alignment horizontal="center"/>
    </xf>
    <xf numFmtId="43" fontId="10" fillId="0" borderId="11" xfId="1" applyFont="1" applyBorder="1"/>
    <xf numFmtId="43" fontId="10" fillId="0" borderId="14" xfId="1" applyFont="1" applyBorder="1"/>
    <xf numFmtId="0" fontId="10" fillId="0" borderId="11" xfId="0" applyFont="1" applyBorder="1"/>
    <xf numFmtId="43" fontId="12" fillId="0" borderId="11" xfId="1" applyFont="1" applyBorder="1" applyAlignment="1">
      <alignment horizontal="right"/>
    </xf>
    <xf numFmtId="43" fontId="10" fillId="0" borderId="15" xfId="1" applyFont="1" applyBorder="1" applyAlignment="1">
      <alignment horizontal="right"/>
    </xf>
    <xf numFmtId="0" fontId="10" fillId="0" borderId="32" xfId="6" applyFont="1" applyBorder="1" applyAlignment="1">
      <alignment vertical="center"/>
    </xf>
    <xf numFmtId="43" fontId="10" fillId="0" borderId="34" xfId="1" applyFont="1" applyBorder="1" applyAlignment="1">
      <alignment vertical="center"/>
    </xf>
    <xf numFmtId="43" fontId="10" fillId="0" borderId="33" xfId="1" applyFont="1" applyBorder="1" applyAlignment="1"/>
    <xf numFmtId="0" fontId="10" fillId="0" borderId="28" xfId="0" applyFont="1" applyBorder="1" applyAlignment="1">
      <alignment horizontal="center"/>
    </xf>
    <xf numFmtId="0" fontId="10" fillId="0" borderId="28" xfId="6" applyFont="1" applyBorder="1" applyAlignment="1">
      <alignment horizontal="left" vertical="center"/>
    </xf>
    <xf numFmtId="43" fontId="10" fillId="0" borderId="55" xfId="1" applyFont="1" applyBorder="1" applyAlignment="1">
      <alignment vertical="center"/>
    </xf>
    <xf numFmtId="43" fontId="10" fillId="0" borderId="28" xfId="1" applyFont="1" applyBorder="1" applyAlignment="1">
      <alignment horizontal="center"/>
    </xf>
    <xf numFmtId="43" fontId="10" fillId="0" borderId="28" xfId="1" applyFont="1" applyBorder="1"/>
    <xf numFmtId="43" fontId="10" fillId="0" borderId="56" xfId="1" applyFont="1" applyBorder="1"/>
    <xf numFmtId="43" fontId="10" fillId="0" borderId="27" xfId="1" applyFont="1" applyBorder="1"/>
    <xf numFmtId="43" fontId="10" fillId="0" borderId="3" xfId="1" applyFont="1" applyBorder="1"/>
    <xf numFmtId="43" fontId="36" fillId="0" borderId="0" xfId="1" applyFont="1" applyBorder="1"/>
    <xf numFmtId="43" fontId="10" fillId="0" borderId="39" xfId="1" applyFont="1" applyBorder="1" applyAlignment="1">
      <alignment vertical="center"/>
    </xf>
    <xf numFmtId="43" fontId="10" fillId="0" borderId="57" xfId="1" applyFont="1" applyBorder="1" applyAlignment="1">
      <alignment vertical="center"/>
    </xf>
    <xf numFmtId="43" fontId="10" fillId="7" borderId="18" xfId="1" applyFont="1" applyFill="1" applyBorder="1" applyAlignment="1">
      <alignment horizontal="right"/>
    </xf>
    <xf numFmtId="4" fontId="34" fillId="0" borderId="58" xfId="0" applyNumberFormat="1" applyFont="1" applyBorder="1" applyAlignment="1">
      <alignment horizontal="right" vertical="center"/>
    </xf>
    <xf numFmtId="4" fontId="12" fillId="0" borderId="39" xfId="0" applyNumberFormat="1" applyFont="1" applyBorder="1" applyAlignment="1">
      <alignment horizontal="right" vertical="center"/>
    </xf>
    <xf numFmtId="43" fontId="12" fillId="0" borderId="59" xfId="1" applyFont="1" applyBorder="1" applyAlignment="1">
      <alignment horizontal="right"/>
    </xf>
    <xf numFmtId="189" fontId="9" fillId="0" borderId="0" xfId="1" applyNumberFormat="1" applyFont="1" applyBorder="1" applyAlignment="1"/>
    <xf numFmtId="0" fontId="9" fillId="0" borderId="32" xfId="0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7" borderId="1" xfId="0" applyFont="1" applyFill="1" applyBorder="1" applyAlignment="1">
      <alignment horizontal="center"/>
    </xf>
    <xf numFmtId="0" fontId="29" fillId="0" borderId="1" xfId="0" applyFont="1" applyBorder="1" applyAlignment="1">
      <alignment horizontal="center"/>
    </xf>
    <xf numFmtId="43" fontId="10" fillId="0" borderId="16" xfId="1" applyFont="1" applyBorder="1"/>
    <xf numFmtId="43" fontId="9" fillId="0" borderId="61" xfId="1" applyFont="1" applyBorder="1"/>
    <xf numFmtId="43" fontId="9" fillId="0" borderId="60" xfId="1" applyFont="1" applyBorder="1"/>
    <xf numFmtId="0" fontId="9" fillId="0" borderId="5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9" fillId="0" borderId="19" xfId="0" applyFont="1" applyFill="1" applyBorder="1" applyAlignment="1">
      <alignment horizontal="center" vertical="center" wrapText="1"/>
    </xf>
    <xf numFmtId="0" fontId="19" fillId="0" borderId="50" xfId="0" applyFont="1" applyFill="1" applyBorder="1" applyAlignment="1">
      <alignment horizontal="center" vertical="center"/>
    </xf>
    <xf numFmtId="0" fontId="19" fillId="0" borderId="51" xfId="0" applyFont="1" applyFill="1" applyBorder="1" applyAlignment="1">
      <alignment horizontal="center" vertical="center"/>
    </xf>
    <xf numFmtId="0" fontId="19" fillId="0" borderId="52" xfId="0" applyFont="1" applyFill="1" applyBorder="1" applyAlignment="1">
      <alignment horizontal="center" vertical="center"/>
    </xf>
    <xf numFmtId="17" fontId="9" fillId="0" borderId="1" xfId="0" applyNumberFormat="1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43" fontId="9" fillId="0" borderId="2" xfId="1" applyFont="1" applyBorder="1" applyAlignment="1">
      <alignment horizontal="center" vertical="center" wrapText="1"/>
    </xf>
    <xf numFmtId="43" fontId="9" fillId="0" borderId="3" xfId="1" applyFont="1" applyBorder="1" applyAlignment="1">
      <alignment horizontal="center" vertical="center" wrapText="1"/>
    </xf>
    <xf numFmtId="43" fontId="9" fillId="0" borderId="12" xfId="1" applyFont="1" applyBorder="1" applyAlignment="1">
      <alignment horizontal="center" vertical="center" wrapText="1"/>
    </xf>
    <xf numFmtId="43" fontId="9" fillId="0" borderId="9" xfId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0" fontId="9" fillId="0" borderId="26" xfId="0" applyFont="1" applyBorder="1" applyAlignment="1">
      <alignment horizontal="center" vertical="center" wrapText="1"/>
    </xf>
    <xf numFmtId="0" fontId="9" fillId="0" borderId="29" xfId="0" applyFont="1" applyBorder="1" applyAlignment="1">
      <alignment horizontal="center" vertical="center" wrapText="1"/>
    </xf>
    <xf numFmtId="17" fontId="9" fillId="0" borderId="31" xfId="0" applyNumberFormat="1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43" fontId="27" fillId="0" borderId="1" xfId="1" applyFont="1" applyBorder="1" applyAlignment="1">
      <alignment horizontal="center" vertical="center" wrapText="1"/>
    </xf>
    <xf numFmtId="43" fontId="9" fillId="0" borderId="1" xfId="1" applyFont="1" applyBorder="1" applyAlignment="1">
      <alignment horizontal="center" vertical="center" wrapText="1"/>
    </xf>
    <xf numFmtId="43" fontId="9" fillId="0" borderId="5" xfId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43" fontId="27" fillId="0" borderId="6" xfId="1" applyFont="1" applyBorder="1" applyAlignment="1">
      <alignment horizontal="center" vertical="center" wrapText="1"/>
    </xf>
    <xf numFmtId="43" fontId="9" fillId="0" borderId="24" xfId="1" applyFont="1" applyBorder="1" applyAlignment="1">
      <alignment horizontal="center" vertical="center" wrapText="1"/>
    </xf>
    <xf numFmtId="43" fontId="9" fillId="0" borderId="27" xfId="1" applyFont="1" applyBorder="1" applyAlignment="1">
      <alignment horizontal="center" vertical="center" wrapText="1"/>
    </xf>
    <xf numFmtId="43" fontId="27" fillId="0" borderId="25" xfId="1" applyFont="1" applyBorder="1" applyAlignment="1">
      <alignment horizontal="center" vertical="center" wrapText="1"/>
    </xf>
    <xf numFmtId="43" fontId="27" fillId="0" borderId="28" xfId="1" applyFont="1" applyBorder="1" applyAlignment="1">
      <alignment horizontal="center" vertical="center" wrapText="1"/>
    </xf>
    <xf numFmtId="17" fontId="9" fillId="0" borderId="30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43" fontId="9" fillId="0" borderId="6" xfId="1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0" borderId="8" xfId="0" applyFont="1" applyBorder="1" applyAlignment="1">
      <alignment horizontal="center"/>
    </xf>
    <xf numFmtId="0" fontId="10" fillId="3" borderId="1" xfId="0" applyFont="1" applyFill="1" applyBorder="1" applyAlignment="1">
      <alignment horizontal="center" vertical="center" wrapText="1"/>
    </xf>
    <xf numFmtId="0" fontId="13" fillId="2" borderId="1" xfId="3" applyFont="1" applyFill="1" applyBorder="1" applyAlignment="1">
      <alignment horizontal="center" vertical="center" wrapText="1"/>
    </xf>
    <xf numFmtId="0" fontId="13" fillId="2" borderId="5" xfId="3" applyFont="1" applyFill="1" applyBorder="1" applyAlignment="1">
      <alignment horizontal="center" vertical="center" wrapText="1"/>
    </xf>
    <xf numFmtId="0" fontId="13" fillId="2" borderId="6" xfId="3" applyFont="1" applyFill="1" applyBorder="1" applyAlignment="1">
      <alignment horizontal="center" vertical="center" wrapText="1"/>
    </xf>
    <xf numFmtId="0" fontId="13" fillId="0" borderId="0" xfId="2" applyFont="1" applyBorder="1" applyAlignment="1">
      <alignment horizontal="center" vertical="center"/>
    </xf>
    <xf numFmtId="0" fontId="13" fillId="0" borderId="1" xfId="3" applyFont="1" applyBorder="1" applyAlignment="1">
      <alignment horizontal="center" vertical="center"/>
    </xf>
    <xf numFmtId="43" fontId="13" fillId="0" borderId="1" xfId="1" applyFont="1" applyBorder="1" applyAlignment="1">
      <alignment horizontal="center" vertical="center" wrapText="1"/>
    </xf>
    <xf numFmtId="4" fontId="13" fillId="0" borderId="1" xfId="3" applyNumberFormat="1" applyFont="1" applyBorder="1" applyAlignment="1">
      <alignment horizontal="center" vertical="center"/>
    </xf>
    <xf numFmtId="4" fontId="13" fillId="0" borderId="1" xfId="3" applyNumberFormat="1" applyFont="1" applyBorder="1" applyAlignment="1">
      <alignment horizontal="center" vertical="center" wrapText="1"/>
    </xf>
    <xf numFmtId="0" fontId="13" fillId="0" borderId="1" xfId="3" applyFont="1" applyBorder="1" applyAlignment="1">
      <alignment horizontal="center" vertical="center" wrapText="1"/>
    </xf>
    <xf numFmtId="0" fontId="4" fillId="2" borderId="1" xfId="3" applyFont="1" applyFill="1" applyBorder="1" applyAlignment="1">
      <alignment horizontal="center" vertical="center" wrapText="1"/>
    </xf>
    <xf numFmtId="0" fontId="26" fillId="2" borderId="5" xfId="3" applyFont="1" applyFill="1" applyBorder="1" applyAlignment="1">
      <alignment horizontal="center" vertical="center" wrapText="1"/>
    </xf>
    <xf numFmtId="0" fontId="26" fillId="2" borderId="6" xfId="3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right" vertical="center"/>
    </xf>
    <xf numFmtId="0" fontId="19" fillId="0" borderId="1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4" fillId="8" borderId="1" xfId="3" applyFont="1" applyFill="1" applyBorder="1" applyAlignment="1">
      <alignment horizontal="center" vertical="center" wrapText="1"/>
    </xf>
    <xf numFmtId="0" fontId="26" fillId="8" borderId="5" xfId="3" applyFont="1" applyFill="1" applyBorder="1" applyAlignment="1">
      <alignment horizontal="center" vertical="center" wrapText="1"/>
    </xf>
    <xf numFmtId="0" fontId="26" fillId="8" borderId="6" xfId="3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0" borderId="1" xfId="12" applyFont="1" applyBorder="1" applyAlignment="1">
      <alignment horizontal="center" vertical="center" wrapText="1"/>
    </xf>
    <xf numFmtId="0" fontId="4" fillId="0" borderId="2" xfId="12" applyFont="1" applyBorder="1" applyAlignment="1">
      <alignment horizontal="center" vertical="center" wrapText="1"/>
    </xf>
    <xf numFmtId="0" fontId="4" fillId="0" borderId="3" xfId="12" applyFont="1" applyBorder="1" applyAlignment="1">
      <alignment horizontal="center" vertical="center" wrapText="1"/>
    </xf>
    <xf numFmtId="0" fontId="13" fillId="0" borderId="1" xfId="12" applyFont="1" applyFill="1" applyBorder="1" applyAlignment="1">
      <alignment horizontal="center" vertical="center" wrapText="1"/>
    </xf>
    <xf numFmtId="0" fontId="26" fillId="4" borderId="5" xfId="12" applyFont="1" applyFill="1" applyBorder="1" applyAlignment="1">
      <alignment horizontal="center" vertical="center" wrapText="1"/>
    </xf>
    <xf numFmtId="0" fontId="26" fillId="4" borderId="6" xfId="12" applyFont="1" applyFill="1" applyBorder="1" applyAlignment="1">
      <alignment horizontal="center" vertical="center" wrapText="1"/>
    </xf>
    <xf numFmtId="0" fontId="4" fillId="0" borderId="0" xfId="10" applyFont="1" applyBorder="1" applyAlignment="1">
      <alignment horizontal="center" vertical="center"/>
    </xf>
    <xf numFmtId="0" fontId="8" fillId="0" borderId="0" xfId="10" applyFont="1" applyBorder="1" applyAlignment="1">
      <alignment horizontal="center" vertical="center"/>
    </xf>
    <xf numFmtId="0" fontId="4" fillId="0" borderId="1" xfId="12" applyFont="1" applyBorder="1" applyAlignment="1">
      <alignment horizontal="center" vertical="center"/>
    </xf>
    <xf numFmtId="4" fontId="4" fillId="0" borderId="1" xfId="12" applyNumberFormat="1" applyFont="1" applyBorder="1" applyAlignment="1">
      <alignment horizontal="center" vertical="center"/>
    </xf>
    <xf numFmtId="4" fontId="4" fillId="0" borderId="1" xfId="12" applyNumberFormat="1" applyFont="1" applyBorder="1" applyAlignment="1">
      <alignment horizontal="center" vertical="center" wrapText="1"/>
    </xf>
    <xf numFmtId="0" fontId="13" fillId="0" borderId="1" xfId="12" applyFont="1" applyBorder="1" applyAlignment="1">
      <alignment horizontal="center" vertical="center" wrapText="1"/>
    </xf>
    <xf numFmtId="0" fontId="4" fillId="0" borderId="5" xfId="3" applyFont="1" applyBorder="1" applyAlignment="1">
      <alignment horizontal="center" vertical="center" wrapText="1"/>
    </xf>
    <xf numFmtId="0" fontId="4" fillId="0" borderId="6" xfId="3" applyFont="1" applyBorder="1" applyAlignment="1">
      <alignment horizontal="center" vertical="center" wrapText="1"/>
    </xf>
    <xf numFmtId="0" fontId="4" fillId="0" borderId="1" xfId="3" applyFont="1" applyBorder="1" applyAlignment="1">
      <alignment horizontal="center" vertical="center" wrapText="1"/>
    </xf>
    <xf numFmtId="0" fontId="8" fillId="0" borderId="5" xfId="3" applyFont="1" applyBorder="1" applyAlignment="1">
      <alignment horizontal="center" vertical="center"/>
    </xf>
    <xf numFmtId="0" fontId="8" fillId="0" borderId="7" xfId="3" applyFont="1" applyBorder="1" applyAlignment="1">
      <alignment horizontal="center" vertical="center"/>
    </xf>
    <xf numFmtId="0" fontId="8" fillId="0" borderId="6" xfId="3" applyFont="1" applyBorder="1" applyAlignment="1">
      <alignment horizontal="center" vertical="center"/>
    </xf>
    <xf numFmtId="0" fontId="4" fillId="0" borderId="0" xfId="2" applyFont="1" applyBorder="1" applyAlignment="1">
      <alignment horizontal="center"/>
    </xf>
    <xf numFmtId="0" fontId="4" fillId="0" borderId="4" xfId="3" applyFont="1" applyBorder="1" applyAlignment="1">
      <alignment horizontal="left" vertical="center"/>
    </xf>
    <xf numFmtId="0" fontId="4" fillId="0" borderId="1" xfId="3" applyFont="1" applyBorder="1" applyAlignment="1">
      <alignment horizontal="center" vertical="center"/>
    </xf>
    <xf numFmtId="0" fontId="4" fillId="0" borderId="2" xfId="3" applyFont="1" applyBorder="1" applyAlignment="1">
      <alignment horizontal="center" vertical="center" wrapText="1"/>
    </xf>
    <xf numFmtId="0" fontId="4" fillId="0" borderId="3" xfId="3" applyFont="1" applyBorder="1" applyAlignment="1">
      <alignment horizontal="center" vertical="center" wrapText="1"/>
    </xf>
    <xf numFmtId="4" fontId="4" fillId="0" borderId="1" xfId="3" applyNumberFormat="1" applyFont="1" applyBorder="1" applyAlignment="1">
      <alignment horizontal="center" vertical="center"/>
    </xf>
    <xf numFmtId="4" fontId="4" fillId="0" borderId="5" xfId="3" applyNumberFormat="1" applyFont="1" applyBorder="1" applyAlignment="1">
      <alignment horizontal="center" vertical="center" wrapText="1"/>
    </xf>
    <xf numFmtId="4" fontId="4" fillId="0" borderId="6" xfId="3" applyNumberFormat="1" applyFont="1" applyBorder="1" applyAlignment="1">
      <alignment horizontal="center" vertical="center" wrapText="1"/>
    </xf>
  </cellXfs>
  <cellStyles count="16">
    <cellStyle name="Comma" xfId="1" builtinId="3"/>
    <cellStyle name="Comma 2" xfId="4" xr:uid="{00000000-0005-0000-0000-000001000000}"/>
    <cellStyle name="Comma 2 2" xfId="9" xr:uid="{00000000-0005-0000-0000-000001000000}"/>
    <cellStyle name="Comma 2 3" xfId="13" xr:uid="{31B1FE88-74C7-41F7-AC0E-1614B3EDE956}"/>
    <cellStyle name="Comma 3" xfId="8" xr:uid="{00000000-0005-0000-0000-000034000000}"/>
    <cellStyle name="Comma 4" xfId="15" xr:uid="{C6304733-AE04-46A6-8749-E691C409FA10}"/>
    <cellStyle name="Normal" xfId="0" builtinId="0"/>
    <cellStyle name="Normal 2" xfId="2" xr:uid="{00000000-0005-0000-0000-000003000000}"/>
    <cellStyle name="Normal 2 2" xfId="10" xr:uid="{7769A069-0159-4363-ABA7-BF14ADA8B8CD}"/>
    <cellStyle name="Normal 3" xfId="3" xr:uid="{00000000-0005-0000-0000-000004000000}"/>
    <cellStyle name="Normal 3 2" xfId="11" xr:uid="{1CD18C8D-301F-45CE-BEC7-2785EDBFC1FE}"/>
    <cellStyle name="Normal 3 2 2" xfId="12" xr:uid="{74C95D1A-19CD-462A-8C85-DFDD0A7A3A17}"/>
    <cellStyle name="Normal 4" xfId="14" xr:uid="{74E57EDA-C36B-4423-A50E-4C9BF0666CFC}"/>
    <cellStyle name="Percent" xfId="5" builtinId="5"/>
    <cellStyle name="ปกติ 2" xfId="6" xr:uid="{59F58602-D362-42DB-95DF-0B9F6C1AE8B5}"/>
    <cellStyle name="ปกติ 3" xfId="7" xr:uid="{048F6B20-1E55-45E6-9BC6-57FAED5257E8}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583ACC-B590-4C55-917A-21C0386610BA}">
  <sheetPr codeName="Sheet1"/>
  <dimension ref="A1:AF45"/>
  <sheetViews>
    <sheetView zoomScaleNormal="100" zoomScaleSheetLayoutView="100" workbookViewId="0">
      <pane xSplit="5" ySplit="7" topLeftCell="F26" activePane="bottomRight" state="frozen"/>
      <selection pane="topRight" activeCell="F1" sqref="F1"/>
      <selection pane="bottomLeft" activeCell="A8" sqref="A8"/>
      <selection pane="bottomRight" activeCell="AD5" sqref="AD5:AF5"/>
    </sheetView>
  </sheetViews>
  <sheetFormatPr defaultColWidth="8.69921875" defaultRowHeight="18" x14ac:dyDescent="0.35"/>
  <cols>
    <col min="1" max="1" width="6.5" style="9" customWidth="1"/>
    <col min="2" max="2" width="39.8984375" style="9" customWidth="1"/>
    <col min="3" max="3" width="15.3984375" style="13" customWidth="1"/>
    <col min="4" max="4" width="16.19921875" style="13" bestFit="1" customWidth="1"/>
    <col min="5" max="5" width="10.8984375" style="13" customWidth="1"/>
    <col min="6" max="6" width="12.5" style="13" customWidth="1"/>
    <col min="7" max="7" width="10.19921875" style="13" customWidth="1"/>
    <col min="8" max="8" width="13" style="13" customWidth="1"/>
    <col min="9" max="9" width="10.69921875" style="13" customWidth="1"/>
    <col min="10" max="10" width="13.5" style="13" hidden="1" customWidth="1"/>
    <col min="11" max="11" width="14.59765625" style="13" hidden="1" customWidth="1"/>
    <col min="12" max="12" width="13.5" style="13" hidden="1" customWidth="1"/>
    <col min="13" max="28" width="14.59765625" style="13" hidden="1" customWidth="1"/>
    <col min="29" max="29" width="17.3984375" style="13" hidden="1" customWidth="1"/>
    <col min="30" max="31" width="13.69921875" style="13" bestFit="1" customWidth="1"/>
    <col min="32" max="32" width="14.69921875" style="9" customWidth="1"/>
    <col min="33" max="16384" width="8.69921875" style="9"/>
  </cols>
  <sheetData>
    <row r="1" spans="1:32" ht="21" x14ac:dyDescent="0.4">
      <c r="A1" s="477" t="s">
        <v>48</v>
      </c>
      <c r="B1" s="477"/>
      <c r="C1" s="477"/>
      <c r="D1" s="477"/>
      <c r="E1" s="477"/>
      <c r="F1" s="477"/>
      <c r="G1" s="477"/>
      <c r="H1" s="477"/>
      <c r="I1" s="477"/>
      <c r="J1" s="477"/>
      <c r="K1" s="477"/>
      <c r="L1" s="477"/>
      <c r="M1" s="477"/>
      <c r="N1" s="477"/>
      <c r="O1" s="477"/>
      <c r="P1" s="477"/>
      <c r="Q1" s="477"/>
      <c r="R1" s="477"/>
      <c r="S1" s="477"/>
      <c r="T1" s="477"/>
      <c r="U1" s="477"/>
      <c r="V1" s="477"/>
      <c r="W1" s="477"/>
      <c r="X1" s="477"/>
      <c r="Y1" s="477"/>
      <c r="Z1" s="477"/>
      <c r="AA1" s="477"/>
      <c r="AB1" s="477"/>
      <c r="AC1" s="477"/>
      <c r="AD1" s="477"/>
      <c r="AE1" s="477"/>
      <c r="AF1" s="477"/>
    </row>
    <row r="2" spans="1:32" ht="21" x14ac:dyDescent="0.4">
      <c r="A2" s="477" t="s">
        <v>400</v>
      </c>
      <c r="B2" s="477"/>
      <c r="C2" s="477"/>
      <c r="D2" s="477"/>
      <c r="E2" s="477"/>
      <c r="F2" s="477"/>
      <c r="G2" s="477"/>
      <c r="H2" s="477"/>
      <c r="I2" s="477"/>
      <c r="J2" s="477"/>
      <c r="K2" s="477"/>
      <c r="L2" s="477"/>
      <c r="M2" s="477"/>
      <c r="N2" s="477"/>
      <c r="O2" s="477"/>
      <c r="P2" s="477"/>
      <c r="Q2" s="477"/>
      <c r="R2" s="477"/>
      <c r="S2" s="477"/>
      <c r="T2" s="477"/>
      <c r="U2" s="477"/>
      <c r="V2" s="477"/>
      <c r="W2" s="477"/>
      <c r="X2" s="477"/>
      <c r="Y2" s="477"/>
      <c r="Z2" s="477"/>
      <c r="AA2" s="477"/>
      <c r="AB2" s="477"/>
      <c r="AC2" s="477"/>
      <c r="AD2" s="477"/>
      <c r="AE2" s="477"/>
      <c r="AF2" s="477"/>
    </row>
    <row r="3" spans="1:32" x14ac:dyDescent="0.35">
      <c r="A3" s="478" t="s">
        <v>72</v>
      </c>
      <c r="B3" s="478"/>
      <c r="C3" s="478"/>
      <c r="D3" s="478"/>
      <c r="E3" s="478"/>
      <c r="F3" s="478"/>
      <c r="G3" s="478"/>
      <c r="H3" s="478"/>
      <c r="I3" s="478"/>
      <c r="J3" s="478"/>
      <c r="K3" s="478"/>
      <c r="L3" s="478"/>
      <c r="M3" s="478"/>
      <c r="N3" s="478"/>
      <c r="O3" s="478"/>
      <c r="P3" s="478"/>
      <c r="Q3" s="478"/>
      <c r="R3" s="478"/>
      <c r="S3" s="478"/>
      <c r="T3" s="478"/>
      <c r="U3" s="478"/>
      <c r="V3" s="478"/>
      <c r="W3" s="478"/>
      <c r="X3" s="478"/>
      <c r="Y3" s="478"/>
      <c r="Z3" s="478"/>
      <c r="AA3" s="478"/>
      <c r="AB3" s="478"/>
      <c r="AC3" s="478"/>
      <c r="AD3" s="478"/>
      <c r="AE3" s="478"/>
      <c r="AF3" s="478"/>
    </row>
    <row r="4" spans="1:32" ht="18.600000000000001" thickBot="1" x14ac:dyDescent="0.4">
      <c r="A4" s="167"/>
      <c r="B4" s="167"/>
      <c r="C4" s="167"/>
      <c r="D4" s="167"/>
      <c r="E4" s="167"/>
      <c r="F4" s="167"/>
      <c r="G4" s="167"/>
      <c r="H4" s="167"/>
      <c r="I4" s="167"/>
      <c r="J4" s="167"/>
      <c r="K4" s="167"/>
      <c r="L4" s="167"/>
      <c r="M4" s="167"/>
      <c r="N4" s="167"/>
      <c r="O4" s="167"/>
      <c r="P4" s="167"/>
      <c r="Q4" s="167"/>
      <c r="R4" s="167"/>
      <c r="S4" s="167"/>
      <c r="T4" s="167"/>
      <c r="U4" s="167"/>
      <c r="V4" s="167"/>
      <c r="W4" s="167"/>
      <c r="X4" s="167"/>
      <c r="Y4" s="167"/>
      <c r="Z4" s="167"/>
      <c r="AA4" s="167"/>
      <c r="AB4" s="167"/>
      <c r="AC4" s="167"/>
      <c r="AD4" s="167"/>
      <c r="AE4" s="167"/>
      <c r="AF4" s="167"/>
    </row>
    <row r="5" spans="1:32" ht="27.75" customHeight="1" thickTop="1" x14ac:dyDescent="0.35">
      <c r="A5" s="15"/>
      <c r="B5" s="15"/>
      <c r="F5" s="485">
        <v>23651</v>
      </c>
      <c r="G5" s="473"/>
      <c r="H5" s="472">
        <v>23682</v>
      </c>
      <c r="I5" s="473"/>
      <c r="J5" s="463">
        <v>23712</v>
      </c>
      <c r="K5" s="469"/>
      <c r="L5" s="463">
        <v>23743</v>
      </c>
      <c r="M5" s="469"/>
      <c r="N5" s="463">
        <v>23774</v>
      </c>
      <c r="O5" s="469"/>
      <c r="P5" s="463">
        <v>23802</v>
      </c>
      <c r="Q5" s="469"/>
      <c r="R5" s="463">
        <v>23833</v>
      </c>
      <c r="S5" s="469"/>
      <c r="T5" s="463">
        <v>23863</v>
      </c>
      <c r="U5" s="469"/>
      <c r="V5" s="463">
        <v>23894</v>
      </c>
      <c r="W5" s="469"/>
      <c r="X5" s="463">
        <v>23924</v>
      </c>
      <c r="Y5" s="469"/>
      <c r="Z5" s="463">
        <v>23955</v>
      </c>
      <c r="AA5" s="469"/>
      <c r="AB5" s="463">
        <v>23986</v>
      </c>
      <c r="AC5" s="464"/>
      <c r="AD5" s="460" t="s">
        <v>50</v>
      </c>
      <c r="AE5" s="461"/>
      <c r="AF5" s="462"/>
    </row>
    <row r="6" spans="1:32" ht="37.5" customHeight="1" x14ac:dyDescent="0.35">
      <c r="A6" s="479" t="s">
        <v>27</v>
      </c>
      <c r="B6" s="479" t="s">
        <v>28</v>
      </c>
      <c r="C6" s="457" t="s">
        <v>262</v>
      </c>
      <c r="D6" s="458"/>
      <c r="E6" s="459"/>
      <c r="F6" s="480" t="s">
        <v>29</v>
      </c>
      <c r="G6" s="475" t="s">
        <v>30</v>
      </c>
      <c r="H6" s="474" t="s">
        <v>29</v>
      </c>
      <c r="I6" s="475" t="s">
        <v>30</v>
      </c>
      <c r="J6" s="475" t="s">
        <v>29</v>
      </c>
      <c r="K6" s="476" t="s">
        <v>30</v>
      </c>
      <c r="L6" s="465" t="s">
        <v>29</v>
      </c>
      <c r="M6" s="465" t="s">
        <v>30</v>
      </c>
      <c r="N6" s="465" t="s">
        <v>29</v>
      </c>
      <c r="O6" s="465" t="s">
        <v>30</v>
      </c>
      <c r="P6" s="465" t="s">
        <v>29</v>
      </c>
      <c r="Q6" s="465" t="s">
        <v>30</v>
      </c>
      <c r="R6" s="465" t="s">
        <v>29</v>
      </c>
      <c r="S6" s="465" t="s">
        <v>30</v>
      </c>
      <c r="T6" s="465" t="s">
        <v>29</v>
      </c>
      <c r="U6" s="465" t="s">
        <v>30</v>
      </c>
      <c r="V6" s="465" t="s">
        <v>29</v>
      </c>
      <c r="W6" s="465" t="s">
        <v>30</v>
      </c>
      <c r="X6" s="465" t="s">
        <v>29</v>
      </c>
      <c r="Y6" s="465" t="s">
        <v>30</v>
      </c>
      <c r="Z6" s="465" t="s">
        <v>29</v>
      </c>
      <c r="AA6" s="465" t="s">
        <v>30</v>
      </c>
      <c r="AB6" s="465" t="s">
        <v>29</v>
      </c>
      <c r="AC6" s="467" t="s">
        <v>30</v>
      </c>
      <c r="AD6" s="481" t="s">
        <v>47</v>
      </c>
      <c r="AE6" s="483" t="s">
        <v>49</v>
      </c>
      <c r="AF6" s="470" t="s">
        <v>31</v>
      </c>
    </row>
    <row r="7" spans="1:32" s="10" customFormat="1" ht="31.2" x14ac:dyDescent="0.25">
      <c r="A7" s="479"/>
      <c r="B7" s="479"/>
      <c r="C7" s="165" t="s">
        <v>261</v>
      </c>
      <c r="D7" s="259" t="s">
        <v>29</v>
      </c>
      <c r="E7" s="366" t="s">
        <v>30</v>
      </c>
      <c r="F7" s="480"/>
      <c r="G7" s="475"/>
      <c r="H7" s="474"/>
      <c r="I7" s="475"/>
      <c r="J7" s="475"/>
      <c r="K7" s="476"/>
      <c r="L7" s="466"/>
      <c r="M7" s="466"/>
      <c r="N7" s="466"/>
      <c r="O7" s="466"/>
      <c r="P7" s="466"/>
      <c r="Q7" s="466"/>
      <c r="R7" s="466"/>
      <c r="S7" s="466"/>
      <c r="T7" s="466"/>
      <c r="U7" s="466"/>
      <c r="V7" s="466"/>
      <c r="W7" s="466"/>
      <c r="X7" s="466"/>
      <c r="Y7" s="466"/>
      <c r="Z7" s="466"/>
      <c r="AA7" s="466"/>
      <c r="AB7" s="466"/>
      <c r="AC7" s="468"/>
      <c r="AD7" s="482"/>
      <c r="AE7" s="484"/>
      <c r="AF7" s="471"/>
    </row>
    <row r="8" spans="1:32" s="10" customFormat="1" ht="21.6" customHeight="1" x14ac:dyDescent="0.25">
      <c r="A8" s="285"/>
      <c r="B8" s="285" t="s">
        <v>52</v>
      </c>
      <c r="C8" s="286"/>
      <c r="D8" s="287"/>
      <c r="E8" s="288"/>
      <c r="F8" s="287"/>
      <c r="G8" s="286"/>
      <c r="H8" s="286"/>
      <c r="I8" s="286"/>
      <c r="J8" s="286"/>
      <c r="K8" s="289"/>
      <c r="L8" s="286"/>
      <c r="M8" s="289"/>
      <c r="N8" s="289"/>
      <c r="O8" s="289"/>
      <c r="P8" s="289"/>
      <c r="Q8" s="289"/>
      <c r="R8" s="289"/>
      <c r="S8" s="289"/>
      <c r="T8" s="289"/>
      <c r="U8" s="289"/>
      <c r="V8" s="289"/>
      <c r="W8" s="289"/>
      <c r="X8" s="289"/>
      <c r="Y8" s="289"/>
      <c r="Z8" s="289"/>
      <c r="AA8" s="289"/>
      <c r="AB8" s="289"/>
      <c r="AC8" s="289"/>
      <c r="AD8" s="290"/>
      <c r="AE8" s="291"/>
      <c r="AF8" s="292"/>
    </row>
    <row r="9" spans="1:32" x14ac:dyDescent="0.35">
      <c r="A9" s="223"/>
      <c r="B9" s="450" t="s">
        <v>32</v>
      </c>
      <c r="C9" s="224"/>
      <c r="D9" s="225"/>
      <c r="E9" s="226"/>
      <c r="F9" s="225"/>
      <c r="G9" s="224"/>
      <c r="H9" s="224"/>
      <c r="I9" s="224"/>
      <c r="J9" s="224"/>
      <c r="K9" s="227"/>
      <c r="L9" s="224"/>
      <c r="M9" s="227"/>
      <c r="N9" s="227"/>
      <c r="O9" s="227"/>
      <c r="P9" s="227"/>
      <c r="Q9" s="227"/>
      <c r="R9" s="227"/>
      <c r="S9" s="227"/>
      <c r="T9" s="227"/>
      <c r="U9" s="227"/>
      <c r="V9" s="227"/>
      <c r="W9" s="227"/>
      <c r="X9" s="227"/>
      <c r="Y9" s="227"/>
      <c r="Z9" s="227"/>
      <c r="AA9" s="227"/>
      <c r="AB9" s="227"/>
      <c r="AC9" s="227"/>
      <c r="AD9" s="252"/>
      <c r="AE9" s="253"/>
      <c r="AF9" s="269"/>
    </row>
    <row r="10" spans="1:32" x14ac:dyDescent="0.35">
      <c r="A10" s="228">
        <v>1</v>
      </c>
      <c r="B10" s="229" t="s">
        <v>33</v>
      </c>
      <c r="C10" s="230">
        <v>52838391</v>
      </c>
      <c r="D10" s="230">
        <v>52838391</v>
      </c>
      <c r="E10" s="231"/>
      <c r="F10" s="232"/>
      <c r="G10" s="233"/>
      <c r="H10" s="233"/>
      <c r="I10" s="233"/>
      <c r="J10" s="215"/>
      <c r="K10" s="234"/>
      <c r="L10" s="215"/>
      <c r="M10" s="234"/>
      <c r="N10" s="234"/>
      <c r="O10" s="234"/>
      <c r="P10" s="234"/>
      <c r="Q10" s="234"/>
      <c r="R10" s="234"/>
      <c r="S10" s="234"/>
      <c r="T10" s="234"/>
      <c r="U10" s="234"/>
      <c r="V10" s="234"/>
      <c r="W10" s="234"/>
      <c r="X10" s="234"/>
      <c r="Y10" s="234"/>
      <c r="Z10" s="234"/>
      <c r="AA10" s="234"/>
      <c r="AB10" s="234"/>
      <c r="AC10" s="234"/>
      <c r="AD10" s="214">
        <f>SUM(F10:AC10)</f>
        <v>0</v>
      </c>
      <c r="AE10" s="215">
        <f>F10+H10</f>
        <v>0</v>
      </c>
      <c r="AF10" s="216" t="e">
        <f>AE10/AD10</f>
        <v>#DIV/0!</v>
      </c>
    </row>
    <row r="11" spans="1:32" x14ac:dyDescent="0.35">
      <c r="A11" s="228">
        <v>2</v>
      </c>
      <c r="B11" s="235" t="s">
        <v>34</v>
      </c>
      <c r="C11" s="230">
        <v>8000000</v>
      </c>
      <c r="D11" s="230">
        <v>8000000</v>
      </c>
      <c r="E11" s="231"/>
      <c r="F11" s="232"/>
      <c r="G11" s="233"/>
      <c r="H11" s="233"/>
      <c r="I11" s="233"/>
      <c r="J11" s="215"/>
      <c r="K11" s="234"/>
      <c r="L11" s="215"/>
      <c r="M11" s="234"/>
      <c r="N11" s="234"/>
      <c r="O11" s="234"/>
      <c r="P11" s="234"/>
      <c r="Q11" s="234"/>
      <c r="R11" s="234"/>
      <c r="S11" s="234"/>
      <c r="T11" s="234"/>
      <c r="U11" s="234"/>
      <c r="V11" s="234"/>
      <c r="W11" s="234"/>
      <c r="X11" s="234"/>
      <c r="Y11" s="234"/>
      <c r="Z11" s="234"/>
      <c r="AA11" s="234"/>
      <c r="AB11" s="234"/>
      <c r="AC11" s="234"/>
      <c r="AD11" s="214">
        <f>SUM(F11:AC11)</f>
        <v>0</v>
      </c>
      <c r="AE11" s="215">
        <f t="shared" ref="AE11" si="0">F11+H11</f>
        <v>0</v>
      </c>
      <c r="AF11" s="216" t="e">
        <f t="shared" ref="AF11:AF38" si="1">AE11/AD11</f>
        <v>#DIV/0!</v>
      </c>
    </row>
    <row r="12" spans="1:32" x14ac:dyDescent="0.35">
      <c r="A12" s="228">
        <v>3</v>
      </c>
      <c r="B12" s="235" t="s">
        <v>35</v>
      </c>
      <c r="C12" s="230">
        <v>25000000</v>
      </c>
      <c r="D12" s="230">
        <v>25000000</v>
      </c>
      <c r="E12" s="236"/>
      <c r="F12" s="237">
        <f>+ต.ค.64!C26+ต.ค.64!C30+ต.ค.64!C38+ต.ค.64!C42+ต.ค.64!C52+ต.ค.64!C62+ต.ค.64!C76</f>
        <v>2557300</v>
      </c>
      <c r="G12" s="233"/>
      <c r="H12" s="233">
        <f>666610+481500+353100+492200+481500+492200+278200+385200+299600+759700</f>
        <v>4689810</v>
      </c>
      <c r="I12" s="233"/>
      <c r="J12" s="215"/>
      <c r="K12" s="234"/>
      <c r="L12" s="215"/>
      <c r="M12" s="234"/>
      <c r="N12" s="234"/>
      <c r="O12" s="234"/>
      <c r="P12" s="234"/>
      <c r="Q12" s="234"/>
      <c r="R12" s="234"/>
      <c r="S12" s="234"/>
      <c r="T12" s="234"/>
      <c r="U12" s="234"/>
      <c r="V12" s="234"/>
      <c r="W12" s="234"/>
      <c r="X12" s="234"/>
      <c r="Y12" s="234"/>
      <c r="Z12" s="234"/>
      <c r="AA12" s="234"/>
      <c r="AB12" s="234"/>
      <c r="AC12" s="234"/>
      <c r="AD12" s="214">
        <f>SUM(F12:AC12)</f>
        <v>7247110</v>
      </c>
      <c r="AE12" s="215">
        <f>F12+H12</f>
        <v>7247110</v>
      </c>
      <c r="AF12" s="216">
        <f>AE12/AD12</f>
        <v>1</v>
      </c>
    </row>
    <row r="13" spans="1:32" x14ac:dyDescent="0.35">
      <c r="A13" s="228">
        <v>4</v>
      </c>
      <c r="B13" s="235" t="s">
        <v>36</v>
      </c>
      <c r="C13" s="230">
        <v>13000000</v>
      </c>
      <c r="D13" s="230">
        <v>13000000</v>
      </c>
      <c r="E13" s="236"/>
      <c r="F13" s="238">
        <f>+ต.ค.64!C47+ต.ค.64!C57</f>
        <v>588500</v>
      </c>
      <c r="G13" s="233"/>
      <c r="H13" s="233">
        <f>1872500+2140000+267500+267500</f>
        <v>4547500</v>
      </c>
      <c r="I13" s="233"/>
      <c r="J13" s="215"/>
      <c r="K13" s="234"/>
      <c r="L13" s="215"/>
      <c r="M13" s="234"/>
      <c r="N13" s="234"/>
      <c r="O13" s="234"/>
      <c r="P13" s="234"/>
      <c r="Q13" s="234"/>
      <c r="R13" s="234"/>
      <c r="S13" s="234"/>
      <c r="T13" s="234"/>
      <c r="U13" s="234"/>
      <c r="V13" s="234"/>
      <c r="W13" s="234"/>
      <c r="X13" s="234"/>
      <c r="Y13" s="234"/>
      <c r="Z13" s="234"/>
      <c r="AA13" s="234"/>
      <c r="AB13" s="234"/>
      <c r="AC13" s="234"/>
      <c r="AD13" s="214">
        <f>SUM(F13:AC13)</f>
        <v>5136000</v>
      </c>
      <c r="AE13" s="215">
        <f>F13+H13</f>
        <v>5136000</v>
      </c>
      <c r="AF13" s="216">
        <f t="shared" si="1"/>
        <v>1</v>
      </c>
    </row>
    <row r="14" spans="1:32" x14ac:dyDescent="0.35">
      <c r="A14" s="228">
        <v>5</v>
      </c>
      <c r="B14" s="235" t="s">
        <v>37</v>
      </c>
      <c r="C14" s="230">
        <v>4500000</v>
      </c>
      <c r="D14" s="230">
        <v>4500000</v>
      </c>
      <c r="E14" s="231"/>
      <c r="F14" s="232">
        <f>+ต.ค.64!C133</f>
        <v>823900</v>
      </c>
      <c r="G14" s="233"/>
      <c r="H14" s="233">
        <v>941600</v>
      </c>
      <c r="I14" s="233"/>
      <c r="J14" s="215"/>
      <c r="K14" s="234"/>
      <c r="L14" s="215"/>
      <c r="M14" s="234"/>
      <c r="N14" s="234"/>
      <c r="O14" s="234"/>
      <c r="P14" s="234"/>
      <c r="Q14" s="234"/>
      <c r="R14" s="234"/>
      <c r="S14" s="234"/>
      <c r="T14" s="234"/>
      <c r="U14" s="234"/>
      <c r="V14" s="234"/>
      <c r="W14" s="234"/>
      <c r="X14" s="234"/>
      <c r="Y14" s="234"/>
      <c r="Z14" s="234"/>
      <c r="AA14" s="234"/>
      <c r="AB14" s="234"/>
      <c r="AC14" s="234"/>
      <c r="AD14" s="214">
        <f>SUM(F14:AC14)</f>
        <v>1765500</v>
      </c>
      <c r="AE14" s="215">
        <f>F14+H14</f>
        <v>1765500</v>
      </c>
      <c r="AF14" s="216">
        <f t="shared" si="1"/>
        <v>1</v>
      </c>
    </row>
    <row r="15" spans="1:32" x14ac:dyDescent="0.35">
      <c r="A15" s="228">
        <v>6</v>
      </c>
      <c r="B15" s="229" t="s">
        <v>38</v>
      </c>
      <c r="C15" s="239">
        <v>1770000</v>
      </c>
      <c r="D15" s="239">
        <v>1770000</v>
      </c>
      <c r="E15" s="240"/>
      <c r="F15" s="241"/>
      <c r="G15" s="242"/>
      <c r="H15" s="242"/>
      <c r="I15" s="242"/>
      <c r="J15" s="243"/>
      <c r="K15" s="244"/>
      <c r="L15" s="243"/>
      <c r="M15" s="244"/>
      <c r="N15" s="244"/>
      <c r="O15" s="244"/>
      <c r="P15" s="244"/>
      <c r="Q15" s="244"/>
      <c r="R15" s="244"/>
      <c r="S15" s="244"/>
      <c r="T15" s="244"/>
      <c r="U15" s="244"/>
      <c r="V15" s="244"/>
      <c r="W15" s="244"/>
      <c r="X15" s="244"/>
      <c r="Y15" s="244"/>
      <c r="Z15" s="244"/>
      <c r="AA15" s="244"/>
      <c r="AB15" s="244"/>
      <c r="AC15" s="244"/>
      <c r="AD15" s="214">
        <f t="shared" ref="AD15" si="2">SUM(F15:AC15)</f>
        <v>0</v>
      </c>
      <c r="AE15" s="215">
        <f>F15+H15</f>
        <v>0</v>
      </c>
      <c r="AF15" s="216" t="e">
        <f t="shared" si="1"/>
        <v>#DIV/0!</v>
      </c>
    </row>
    <row r="16" spans="1:32" s="154" customFormat="1" x14ac:dyDescent="0.35">
      <c r="A16" s="249">
        <v>8</v>
      </c>
      <c r="B16" s="260" t="s">
        <v>214</v>
      </c>
      <c r="C16" s="261">
        <v>25000000</v>
      </c>
      <c r="D16" s="261">
        <v>25000000</v>
      </c>
      <c r="E16" s="262"/>
      <c r="F16" s="263">
        <f>ต.ค.64!C34</f>
        <v>181900</v>
      </c>
      <c r="G16" s="264"/>
      <c r="H16" s="264">
        <v>736160</v>
      </c>
      <c r="I16" s="264"/>
      <c r="J16" s="265"/>
      <c r="K16" s="266"/>
      <c r="L16" s="265"/>
      <c r="M16" s="266"/>
      <c r="N16" s="266"/>
      <c r="O16" s="266"/>
      <c r="P16" s="266"/>
      <c r="Q16" s="266"/>
      <c r="R16" s="266"/>
      <c r="S16" s="266"/>
      <c r="T16" s="266"/>
      <c r="U16" s="266"/>
      <c r="V16" s="266"/>
      <c r="W16" s="266"/>
      <c r="X16" s="266"/>
      <c r="Y16" s="266"/>
      <c r="Z16" s="266"/>
      <c r="AA16" s="266"/>
      <c r="AB16" s="266"/>
      <c r="AC16" s="266"/>
      <c r="AD16" s="214">
        <f>SUM(F16:AC16)</f>
        <v>918060</v>
      </c>
      <c r="AE16" s="215">
        <f>F16+H16</f>
        <v>918060</v>
      </c>
      <c r="AF16" s="216">
        <f t="shared" si="1"/>
        <v>1</v>
      </c>
    </row>
    <row r="17" spans="1:32" s="154" customFormat="1" x14ac:dyDescent="0.35">
      <c r="A17" s="249">
        <v>8</v>
      </c>
      <c r="B17" s="260" t="s">
        <v>266</v>
      </c>
      <c r="C17" s="261">
        <v>2093000</v>
      </c>
      <c r="D17" s="261">
        <v>2093000</v>
      </c>
      <c r="E17" s="262"/>
      <c r="F17" s="263"/>
      <c r="G17" s="264"/>
      <c r="H17" s="264"/>
      <c r="I17" s="264"/>
      <c r="J17" s="265"/>
      <c r="K17" s="266"/>
      <c r="L17" s="265"/>
      <c r="M17" s="266"/>
      <c r="N17" s="266"/>
      <c r="O17" s="266"/>
      <c r="P17" s="266"/>
      <c r="Q17" s="266"/>
      <c r="R17" s="266"/>
      <c r="S17" s="266"/>
      <c r="T17" s="266"/>
      <c r="U17" s="266"/>
      <c r="V17" s="266"/>
      <c r="W17" s="266"/>
      <c r="X17" s="266"/>
      <c r="Y17" s="266"/>
      <c r="Z17" s="266"/>
      <c r="AA17" s="266"/>
      <c r="AB17" s="266"/>
      <c r="AC17" s="266"/>
      <c r="AD17" s="250"/>
      <c r="AE17" s="215">
        <f t="shared" ref="AE17" si="3">F17+H17</f>
        <v>0</v>
      </c>
      <c r="AF17" s="251"/>
    </row>
    <row r="18" spans="1:32" x14ac:dyDescent="0.35">
      <c r="A18" s="217"/>
      <c r="B18" s="451" t="s">
        <v>39</v>
      </c>
      <c r="C18" s="218"/>
      <c r="D18" s="219"/>
      <c r="E18" s="270"/>
      <c r="F18" s="220"/>
      <c r="G18" s="221"/>
      <c r="H18" s="221"/>
      <c r="I18" s="221"/>
      <c r="J18" s="218"/>
      <c r="K18" s="222"/>
      <c r="L18" s="218"/>
      <c r="M18" s="222"/>
      <c r="N18" s="222"/>
      <c r="O18" s="222"/>
      <c r="P18" s="222"/>
      <c r="Q18" s="222"/>
      <c r="R18" s="222"/>
      <c r="S18" s="222"/>
      <c r="T18" s="222"/>
      <c r="U18" s="222"/>
      <c r="V18" s="222"/>
      <c r="W18" s="222"/>
      <c r="X18" s="222"/>
      <c r="Y18" s="222"/>
      <c r="Z18" s="222"/>
      <c r="AA18" s="222"/>
      <c r="AB18" s="222"/>
      <c r="AC18" s="222"/>
      <c r="AD18" s="267"/>
      <c r="AE18" s="218"/>
      <c r="AF18" s="268"/>
    </row>
    <row r="19" spans="1:32" x14ac:dyDescent="0.35">
      <c r="A19" s="223">
        <v>1</v>
      </c>
      <c r="B19" s="431" t="s">
        <v>211</v>
      </c>
      <c r="C19" s="352">
        <v>315000</v>
      </c>
      <c r="D19" s="352">
        <v>315000</v>
      </c>
      <c r="E19" s="432"/>
      <c r="F19" s="433">
        <v>315000</v>
      </c>
      <c r="G19" s="245"/>
      <c r="H19" s="245"/>
      <c r="I19" s="245"/>
      <c r="J19" s="224"/>
      <c r="K19" s="227"/>
      <c r="L19" s="224"/>
      <c r="M19" s="227"/>
      <c r="N19" s="227"/>
      <c r="O19" s="227"/>
      <c r="P19" s="227"/>
      <c r="Q19" s="227"/>
      <c r="R19" s="227"/>
      <c r="S19" s="227"/>
      <c r="T19" s="227"/>
      <c r="U19" s="227"/>
      <c r="V19" s="227"/>
      <c r="W19" s="227"/>
      <c r="X19" s="227"/>
      <c r="Y19" s="227"/>
      <c r="Z19" s="227"/>
      <c r="AA19" s="227"/>
      <c r="AB19" s="227"/>
      <c r="AC19" s="227"/>
      <c r="AD19" s="256">
        <f>SUM(F19:AC19)</f>
        <v>315000</v>
      </c>
      <c r="AE19" s="224">
        <f t="shared" ref="AE19:AE35" si="4">F19+H19</f>
        <v>315000</v>
      </c>
      <c r="AF19" s="257">
        <f t="shared" si="1"/>
        <v>1</v>
      </c>
    </row>
    <row r="20" spans="1:32" x14ac:dyDescent="0.35">
      <c r="A20" s="228">
        <v>2</v>
      </c>
      <c r="B20" s="246" t="s">
        <v>210</v>
      </c>
      <c r="C20" s="247">
        <v>16800</v>
      </c>
      <c r="D20" s="247">
        <v>16800</v>
      </c>
      <c r="E20" s="351"/>
      <c r="F20" s="248">
        <v>16800</v>
      </c>
      <c r="G20" s="233"/>
      <c r="H20" s="233"/>
      <c r="I20" s="233"/>
      <c r="J20" s="215"/>
      <c r="K20" s="234"/>
      <c r="L20" s="215"/>
      <c r="M20" s="234"/>
      <c r="N20" s="234"/>
      <c r="O20" s="234"/>
      <c r="P20" s="234"/>
      <c r="Q20" s="234"/>
      <c r="R20" s="234"/>
      <c r="S20" s="234"/>
      <c r="T20" s="234"/>
      <c r="U20" s="234"/>
      <c r="V20" s="234"/>
      <c r="W20" s="234"/>
      <c r="X20" s="234"/>
      <c r="Y20" s="234"/>
      <c r="Z20" s="234"/>
      <c r="AA20" s="234"/>
      <c r="AB20" s="234"/>
      <c r="AC20" s="234"/>
      <c r="AD20" s="214">
        <f t="shared" ref="AD20:AD31" si="5">SUM(F20:AC20)</f>
        <v>16800</v>
      </c>
      <c r="AE20" s="215">
        <f t="shared" si="4"/>
        <v>16800</v>
      </c>
      <c r="AF20" s="216">
        <f t="shared" si="1"/>
        <v>1</v>
      </c>
    </row>
    <row r="21" spans="1:32" x14ac:dyDescent="0.35">
      <c r="A21" s="228">
        <v>3</v>
      </c>
      <c r="B21" s="246" t="s">
        <v>157</v>
      </c>
      <c r="C21" s="247">
        <v>70100</v>
      </c>
      <c r="D21" s="247">
        <v>70100</v>
      </c>
      <c r="E21" s="351"/>
      <c r="F21" s="248">
        <v>70100</v>
      </c>
      <c r="G21" s="233"/>
      <c r="H21" s="233"/>
      <c r="I21" s="233"/>
      <c r="J21" s="215"/>
      <c r="K21" s="234"/>
      <c r="L21" s="215"/>
      <c r="M21" s="234"/>
      <c r="N21" s="234"/>
      <c r="O21" s="234"/>
      <c r="P21" s="234"/>
      <c r="Q21" s="234"/>
      <c r="R21" s="234"/>
      <c r="S21" s="234"/>
      <c r="T21" s="234"/>
      <c r="U21" s="234"/>
      <c r="V21" s="234"/>
      <c r="W21" s="234"/>
      <c r="X21" s="234"/>
      <c r="Y21" s="234"/>
      <c r="Z21" s="234"/>
      <c r="AA21" s="234"/>
      <c r="AB21" s="234"/>
      <c r="AC21" s="234"/>
      <c r="AD21" s="214">
        <f t="shared" si="5"/>
        <v>70100</v>
      </c>
      <c r="AE21" s="215">
        <f t="shared" si="4"/>
        <v>70100</v>
      </c>
      <c r="AF21" s="216">
        <f t="shared" si="1"/>
        <v>1</v>
      </c>
    </row>
    <row r="22" spans="1:32" x14ac:dyDescent="0.35">
      <c r="A22" s="228">
        <v>4</v>
      </c>
      <c r="B22" s="246" t="s">
        <v>159</v>
      </c>
      <c r="C22" s="247">
        <v>55500</v>
      </c>
      <c r="D22" s="247">
        <v>55500</v>
      </c>
      <c r="E22" s="351"/>
      <c r="F22" s="248">
        <v>55500</v>
      </c>
      <c r="G22" s="233"/>
      <c r="H22" s="233"/>
      <c r="I22" s="233"/>
      <c r="J22" s="215"/>
      <c r="K22" s="234"/>
      <c r="L22" s="215"/>
      <c r="M22" s="234"/>
      <c r="N22" s="234"/>
      <c r="O22" s="234"/>
      <c r="P22" s="234"/>
      <c r="Q22" s="234"/>
      <c r="R22" s="234"/>
      <c r="S22" s="234"/>
      <c r="T22" s="234"/>
      <c r="U22" s="234"/>
      <c r="V22" s="234"/>
      <c r="W22" s="234"/>
      <c r="X22" s="234"/>
      <c r="Y22" s="234"/>
      <c r="Z22" s="234"/>
      <c r="AA22" s="234"/>
      <c r="AB22" s="234"/>
      <c r="AC22" s="234"/>
      <c r="AD22" s="214">
        <f t="shared" si="5"/>
        <v>55500</v>
      </c>
      <c r="AE22" s="215">
        <f t="shared" si="4"/>
        <v>55500</v>
      </c>
      <c r="AF22" s="216">
        <f t="shared" si="1"/>
        <v>1</v>
      </c>
    </row>
    <row r="23" spans="1:32" x14ac:dyDescent="0.35">
      <c r="A23" s="228">
        <v>5</v>
      </c>
      <c r="B23" s="246" t="s">
        <v>162</v>
      </c>
      <c r="C23" s="247">
        <v>21400</v>
      </c>
      <c r="D23" s="247"/>
      <c r="E23" s="351">
        <v>21400</v>
      </c>
      <c r="F23" s="248"/>
      <c r="G23" s="233">
        <v>21400</v>
      </c>
      <c r="H23" s="233"/>
      <c r="I23" s="233"/>
      <c r="J23" s="215"/>
      <c r="K23" s="234"/>
      <c r="L23" s="215"/>
      <c r="M23" s="234"/>
      <c r="N23" s="234"/>
      <c r="O23" s="234"/>
      <c r="P23" s="234"/>
      <c r="Q23" s="234"/>
      <c r="R23" s="234"/>
      <c r="S23" s="234"/>
      <c r="T23" s="234"/>
      <c r="U23" s="234"/>
      <c r="V23" s="234"/>
      <c r="W23" s="234"/>
      <c r="X23" s="234"/>
      <c r="Y23" s="234"/>
      <c r="Z23" s="234"/>
      <c r="AA23" s="234"/>
      <c r="AB23" s="234"/>
      <c r="AC23" s="234"/>
      <c r="AD23" s="214">
        <f>SUM(F23:AC23)</f>
        <v>21400</v>
      </c>
      <c r="AE23" s="215">
        <f t="shared" si="4"/>
        <v>0</v>
      </c>
      <c r="AF23" s="216">
        <f t="shared" si="1"/>
        <v>0</v>
      </c>
    </row>
    <row r="24" spans="1:32" x14ac:dyDescent="0.35">
      <c r="A24" s="228">
        <v>6</v>
      </c>
      <c r="B24" s="246" t="s">
        <v>165</v>
      </c>
      <c r="C24" s="247">
        <v>18700</v>
      </c>
      <c r="D24" s="247">
        <v>18700</v>
      </c>
      <c r="E24" s="351"/>
      <c r="F24" s="248">
        <v>18700</v>
      </c>
      <c r="G24" s="233"/>
      <c r="H24" s="233"/>
      <c r="I24" s="233"/>
      <c r="J24" s="215"/>
      <c r="K24" s="234"/>
      <c r="L24" s="215"/>
      <c r="M24" s="234"/>
      <c r="N24" s="234"/>
      <c r="O24" s="234"/>
      <c r="P24" s="234"/>
      <c r="Q24" s="234"/>
      <c r="R24" s="234"/>
      <c r="S24" s="234"/>
      <c r="T24" s="234"/>
      <c r="U24" s="234"/>
      <c r="V24" s="234"/>
      <c r="W24" s="234"/>
      <c r="X24" s="234"/>
      <c r="Y24" s="234"/>
      <c r="Z24" s="234"/>
      <c r="AA24" s="234"/>
      <c r="AB24" s="234"/>
      <c r="AC24" s="234"/>
      <c r="AD24" s="214">
        <f t="shared" si="5"/>
        <v>18700</v>
      </c>
      <c r="AE24" s="215">
        <f t="shared" si="4"/>
        <v>18700</v>
      </c>
      <c r="AF24" s="216">
        <f t="shared" si="1"/>
        <v>1</v>
      </c>
    </row>
    <row r="25" spans="1:32" x14ac:dyDescent="0.35">
      <c r="A25" s="228">
        <v>7</v>
      </c>
      <c r="B25" s="246" t="s">
        <v>168</v>
      </c>
      <c r="C25" s="247">
        <v>2800</v>
      </c>
      <c r="D25" s="247">
        <v>2800</v>
      </c>
      <c r="E25" s="443"/>
      <c r="F25" s="248">
        <v>2800</v>
      </c>
      <c r="G25" s="233"/>
      <c r="H25" s="233"/>
      <c r="I25" s="233"/>
      <c r="J25" s="215"/>
      <c r="K25" s="234"/>
      <c r="L25" s="215"/>
      <c r="M25" s="234"/>
      <c r="N25" s="234"/>
      <c r="O25" s="234"/>
      <c r="P25" s="234"/>
      <c r="Q25" s="234"/>
      <c r="R25" s="234"/>
      <c r="S25" s="234"/>
      <c r="T25" s="234"/>
      <c r="U25" s="234"/>
      <c r="V25" s="234"/>
      <c r="W25" s="234"/>
      <c r="X25" s="234"/>
      <c r="Y25" s="234"/>
      <c r="Z25" s="234"/>
      <c r="AA25" s="234"/>
      <c r="AB25" s="234"/>
      <c r="AC25" s="234"/>
      <c r="AD25" s="214">
        <f t="shared" si="5"/>
        <v>2800</v>
      </c>
      <c r="AE25" s="215">
        <f t="shared" si="4"/>
        <v>2800</v>
      </c>
      <c r="AF25" s="216">
        <f t="shared" si="1"/>
        <v>1</v>
      </c>
    </row>
    <row r="26" spans="1:32" x14ac:dyDescent="0.35">
      <c r="A26" s="228">
        <v>8</v>
      </c>
      <c r="B26" s="246" t="s">
        <v>171</v>
      </c>
      <c r="C26" s="247">
        <v>13600</v>
      </c>
      <c r="D26" s="247"/>
      <c r="E26" s="443">
        <v>13600</v>
      </c>
      <c r="F26" s="248"/>
      <c r="G26" s="233">
        <v>13600</v>
      </c>
      <c r="H26" s="233"/>
      <c r="I26" s="233"/>
      <c r="J26" s="215"/>
      <c r="K26" s="234"/>
      <c r="L26" s="215"/>
      <c r="M26" s="234"/>
      <c r="N26" s="234"/>
      <c r="O26" s="234"/>
      <c r="P26" s="234"/>
      <c r="Q26" s="234"/>
      <c r="R26" s="234"/>
      <c r="S26" s="234"/>
      <c r="T26" s="234"/>
      <c r="U26" s="234"/>
      <c r="V26" s="234"/>
      <c r="W26" s="234"/>
      <c r="X26" s="234"/>
      <c r="Y26" s="234"/>
      <c r="Z26" s="234"/>
      <c r="AA26" s="234"/>
      <c r="AB26" s="234"/>
      <c r="AC26" s="234"/>
      <c r="AD26" s="214">
        <f t="shared" si="5"/>
        <v>13600</v>
      </c>
      <c r="AE26" s="215">
        <f t="shared" si="4"/>
        <v>0</v>
      </c>
      <c r="AF26" s="216">
        <f t="shared" si="1"/>
        <v>0</v>
      </c>
    </row>
    <row r="27" spans="1:32" x14ac:dyDescent="0.35">
      <c r="A27" s="228">
        <v>9</v>
      </c>
      <c r="B27" s="246" t="s">
        <v>174</v>
      </c>
      <c r="C27" s="247">
        <v>3500</v>
      </c>
      <c r="D27" s="247"/>
      <c r="E27" s="443">
        <v>3500</v>
      </c>
      <c r="F27" s="248"/>
      <c r="G27" s="233">
        <v>3500</v>
      </c>
      <c r="H27" s="233"/>
      <c r="I27" s="233"/>
      <c r="J27" s="215"/>
      <c r="K27" s="234"/>
      <c r="L27" s="215"/>
      <c r="M27" s="234"/>
      <c r="N27" s="234"/>
      <c r="O27" s="234"/>
      <c r="P27" s="234"/>
      <c r="Q27" s="234"/>
      <c r="R27" s="234"/>
      <c r="S27" s="234"/>
      <c r="T27" s="234"/>
      <c r="U27" s="234"/>
      <c r="V27" s="234"/>
      <c r="W27" s="234"/>
      <c r="X27" s="234"/>
      <c r="Y27" s="234"/>
      <c r="Z27" s="234"/>
      <c r="AA27" s="234"/>
      <c r="AB27" s="234"/>
      <c r="AC27" s="234"/>
      <c r="AD27" s="214">
        <f t="shared" si="5"/>
        <v>3500</v>
      </c>
      <c r="AE27" s="215">
        <f t="shared" si="4"/>
        <v>0</v>
      </c>
      <c r="AF27" s="216">
        <f t="shared" si="1"/>
        <v>0</v>
      </c>
    </row>
    <row r="28" spans="1:32" x14ac:dyDescent="0.35">
      <c r="A28" s="228">
        <v>10</v>
      </c>
      <c r="B28" s="246" t="s">
        <v>177</v>
      </c>
      <c r="C28" s="247">
        <v>2500</v>
      </c>
      <c r="D28" s="247"/>
      <c r="E28" s="443">
        <v>2500</v>
      </c>
      <c r="F28" s="248"/>
      <c r="G28" s="233">
        <v>2500</v>
      </c>
      <c r="H28" s="233"/>
      <c r="I28" s="233"/>
      <c r="J28" s="215"/>
      <c r="K28" s="234"/>
      <c r="L28" s="215"/>
      <c r="M28" s="234"/>
      <c r="N28" s="234"/>
      <c r="O28" s="234"/>
      <c r="P28" s="234"/>
      <c r="Q28" s="234"/>
      <c r="R28" s="234"/>
      <c r="S28" s="234"/>
      <c r="T28" s="234"/>
      <c r="U28" s="234"/>
      <c r="V28" s="234"/>
      <c r="W28" s="234"/>
      <c r="X28" s="234"/>
      <c r="Y28" s="234"/>
      <c r="Z28" s="234"/>
      <c r="AA28" s="234"/>
      <c r="AB28" s="234"/>
      <c r="AC28" s="234"/>
      <c r="AD28" s="214">
        <f t="shared" si="5"/>
        <v>2500</v>
      </c>
      <c r="AE28" s="215">
        <f t="shared" si="4"/>
        <v>0</v>
      </c>
      <c r="AF28" s="216">
        <f t="shared" si="1"/>
        <v>0</v>
      </c>
    </row>
    <row r="29" spans="1:32" s="154" customFormat="1" x14ac:dyDescent="0.35">
      <c r="A29" s="228">
        <v>11</v>
      </c>
      <c r="B29" s="246" t="s">
        <v>397</v>
      </c>
      <c r="C29" s="247">
        <v>266376.5</v>
      </c>
      <c r="D29" s="248">
        <v>266376.5</v>
      </c>
      <c r="E29" s="443"/>
      <c r="F29" s="248"/>
      <c r="G29" s="233"/>
      <c r="H29" s="233">
        <v>266376.5</v>
      </c>
      <c r="I29" s="233"/>
      <c r="J29" s="215"/>
      <c r="K29" s="234"/>
      <c r="L29" s="215"/>
      <c r="M29" s="234"/>
      <c r="N29" s="234"/>
      <c r="O29" s="234"/>
      <c r="P29" s="234"/>
      <c r="Q29" s="234"/>
      <c r="R29" s="234"/>
      <c r="S29" s="234"/>
      <c r="T29" s="234"/>
      <c r="U29" s="234"/>
      <c r="V29" s="234"/>
      <c r="W29" s="234"/>
      <c r="X29" s="234"/>
      <c r="Y29" s="234"/>
      <c r="Z29" s="234"/>
      <c r="AA29" s="234"/>
      <c r="AB29" s="234"/>
      <c r="AC29" s="234"/>
      <c r="AD29" s="214">
        <f>SUM(F29:AC29)</f>
        <v>266376.5</v>
      </c>
      <c r="AE29" s="215">
        <f>F29+H29</f>
        <v>266376.5</v>
      </c>
      <c r="AF29" s="216">
        <f t="shared" si="1"/>
        <v>1</v>
      </c>
    </row>
    <row r="30" spans="1:32" s="154" customFormat="1" x14ac:dyDescent="0.35">
      <c r="A30" s="228">
        <v>12</v>
      </c>
      <c r="B30" s="246" t="s">
        <v>399</v>
      </c>
      <c r="C30" s="247">
        <v>23181.55</v>
      </c>
      <c r="D30" s="248"/>
      <c r="E30" s="443">
        <v>23181.55</v>
      </c>
      <c r="F30" s="248"/>
      <c r="G30" s="233"/>
      <c r="H30" s="233"/>
      <c r="I30" s="233">
        <v>23181.55</v>
      </c>
      <c r="J30" s="215"/>
      <c r="K30" s="234"/>
      <c r="L30" s="215"/>
      <c r="M30" s="234"/>
      <c r="N30" s="234"/>
      <c r="O30" s="234"/>
      <c r="P30" s="234"/>
      <c r="Q30" s="234"/>
      <c r="R30" s="234"/>
      <c r="S30" s="234"/>
      <c r="T30" s="234"/>
      <c r="U30" s="234"/>
      <c r="V30" s="234"/>
      <c r="W30" s="234"/>
      <c r="X30" s="234"/>
      <c r="Y30" s="234"/>
      <c r="Z30" s="234"/>
      <c r="AA30" s="234"/>
      <c r="AB30" s="234"/>
      <c r="AC30" s="234"/>
      <c r="AD30" s="214">
        <f>SUM(F30:AC30)</f>
        <v>23181.55</v>
      </c>
      <c r="AE30" s="215">
        <f t="shared" si="4"/>
        <v>0</v>
      </c>
      <c r="AF30" s="216">
        <f t="shared" si="1"/>
        <v>0</v>
      </c>
    </row>
    <row r="31" spans="1:32" s="154" customFormat="1" hidden="1" x14ac:dyDescent="0.35">
      <c r="A31" s="434"/>
      <c r="B31" s="435"/>
      <c r="C31" s="353"/>
      <c r="D31" s="436"/>
      <c r="E31" s="444"/>
      <c r="F31" s="436"/>
      <c r="G31" s="437"/>
      <c r="H31" s="437"/>
      <c r="I31" s="437"/>
      <c r="J31" s="438"/>
      <c r="K31" s="439"/>
      <c r="L31" s="438"/>
      <c r="M31" s="439"/>
      <c r="N31" s="439"/>
      <c r="O31" s="439"/>
      <c r="P31" s="439"/>
      <c r="Q31" s="439"/>
      <c r="R31" s="439"/>
      <c r="S31" s="439"/>
      <c r="T31" s="439"/>
      <c r="U31" s="439"/>
      <c r="V31" s="439"/>
      <c r="W31" s="439"/>
      <c r="X31" s="439"/>
      <c r="Y31" s="439"/>
      <c r="Z31" s="439"/>
      <c r="AA31" s="439"/>
      <c r="AB31" s="439"/>
      <c r="AC31" s="439"/>
      <c r="AD31" s="440">
        <f t="shared" si="5"/>
        <v>0</v>
      </c>
      <c r="AE31" s="215">
        <f t="shared" si="4"/>
        <v>0</v>
      </c>
      <c r="AF31" s="216" t="e">
        <f t="shared" si="1"/>
        <v>#DIV/0!</v>
      </c>
    </row>
    <row r="32" spans="1:32" x14ac:dyDescent="0.35">
      <c r="A32" s="293"/>
      <c r="B32" s="452" t="s">
        <v>40</v>
      </c>
      <c r="C32" s="294"/>
      <c r="D32" s="295"/>
      <c r="E32" s="445"/>
      <c r="F32" s="295"/>
      <c r="G32" s="296"/>
      <c r="H32" s="296"/>
      <c r="I32" s="296"/>
      <c r="J32" s="297"/>
      <c r="K32" s="298"/>
      <c r="L32" s="297"/>
      <c r="M32" s="298"/>
      <c r="N32" s="298"/>
      <c r="O32" s="298"/>
      <c r="P32" s="298"/>
      <c r="Q32" s="298"/>
      <c r="R32" s="298"/>
      <c r="S32" s="298"/>
      <c r="T32" s="298"/>
      <c r="U32" s="298"/>
      <c r="V32" s="298"/>
      <c r="W32" s="298"/>
      <c r="X32" s="298"/>
      <c r="Y32" s="298"/>
      <c r="Z32" s="298"/>
      <c r="AA32" s="298"/>
      <c r="AB32" s="298"/>
      <c r="AC32" s="298"/>
      <c r="AD32" s="299"/>
      <c r="AE32" s="297"/>
      <c r="AF32" s="300"/>
    </row>
    <row r="33" spans="1:32" x14ac:dyDescent="0.35">
      <c r="A33" s="223">
        <v>1</v>
      </c>
      <c r="B33" s="254" t="s">
        <v>41</v>
      </c>
      <c r="C33" s="355">
        <v>298000</v>
      </c>
      <c r="D33" s="355">
        <v>298000</v>
      </c>
      <c r="E33" s="446"/>
      <c r="F33" s="255"/>
      <c r="G33" s="245"/>
      <c r="H33" s="245">
        <v>1893900</v>
      </c>
      <c r="I33" s="245"/>
      <c r="J33" s="224"/>
      <c r="K33" s="227"/>
      <c r="L33" s="224"/>
      <c r="M33" s="227"/>
      <c r="N33" s="227"/>
      <c r="O33" s="227"/>
      <c r="P33" s="227"/>
      <c r="Q33" s="227"/>
      <c r="R33" s="227"/>
      <c r="S33" s="227"/>
      <c r="T33" s="227"/>
      <c r="U33" s="227"/>
      <c r="V33" s="227"/>
      <c r="W33" s="227"/>
      <c r="X33" s="227"/>
      <c r="Y33" s="227"/>
      <c r="Z33" s="227"/>
      <c r="AA33" s="227"/>
      <c r="AB33" s="227"/>
      <c r="AC33" s="227"/>
      <c r="AD33" s="256">
        <f t="shared" ref="AD33:AD34" si="6">SUM(F33:AC33)</f>
        <v>1893900</v>
      </c>
      <c r="AE33" s="224">
        <f t="shared" si="4"/>
        <v>1893900</v>
      </c>
      <c r="AF33" s="257">
        <f t="shared" si="1"/>
        <v>1</v>
      </c>
    </row>
    <row r="34" spans="1:32" x14ac:dyDescent="0.35">
      <c r="A34" s="228">
        <v>2</v>
      </c>
      <c r="B34" s="229" t="s">
        <v>42</v>
      </c>
      <c r="C34" s="356">
        <v>1535000</v>
      </c>
      <c r="D34" s="356">
        <v>1535000</v>
      </c>
      <c r="E34" s="447"/>
      <c r="F34" s="258"/>
      <c r="G34" s="233"/>
      <c r="H34" s="233">
        <v>497550</v>
      </c>
      <c r="I34" s="233"/>
      <c r="J34" s="215"/>
      <c r="K34" s="234"/>
      <c r="L34" s="215"/>
      <c r="M34" s="234"/>
      <c r="N34" s="234"/>
      <c r="O34" s="234"/>
      <c r="P34" s="234"/>
      <c r="Q34" s="234"/>
      <c r="R34" s="234"/>
      <c r="S34" s="234"/>
      <c r="T34" s="234"/>
      <c r="U34" s="234"/>
      <c r="V34" s="234"/>
      <c r="W34" s="234"/>
      <c r="X34" s="234"/>
      <c r="Y34" s="234"/>
      <c r="Z34" s="234"/>
      <c r="AA34" s="234"/>
      <c r="AB34" s="234"/>
      <c r="AC34" s="234"/>
      <c r="AD34" s="214">
        <f t="shared" si="6"/>
        <v>497550</v>
      </c>
      <c r="AE34" s="215">
        <f t="shared" si="4"/>
        <v>497550</v>
      </c>
      <c r="AF34" s="216">
        <f t="shared" si="1"/>
        <v>1</v>
      </c>
    </row>
    <row r="35" spans="1:32" x14ac:dyDescent="0.35">
      <c r="A35" s="228">
        <v>3</v>
      </c>
      <c r="B35" s="229" t="s">
        <v>263</v>
      </c>
      <c r="C35" s="354">
        <v>17811000</v>
      </c>
      <c r="D35" s="354">
        <v>17811000</v>
      </c>
      <c r="E35" s="236"/>
      <c r="F35" s="232">
        <f>+ต.ค.64!C68+ต.ค.64!C72+ต.ค.64!C124</f>
        <v>4137583</v>
      </c>
      <c r="G35" s="233"/>
      <c r="H35" s="233">
        <f>497550+497500+14980000</f>
        <v>15975050</v>
      </c>
      <c r="I35" s="233"/>
      <c r="J35" s="215"/>
      <c r="K35" s="234"/>
      <c r="L35" s="215"/>
      <c r="M35" s="234"/>
      <c r="N35" s="234"/>
      <c r="O35" s="234"/>
      <c r="P35" s="234"/>
      <c r="Q35" s="234"/>
      <c r="R35" s="234"/>
      <c r="S35" s="234"/>
      <c r="T35" s="234"/>
      <c r="U35" s="234"/>
      <c r="V35" s="234"/>
      <c r="W35" s="234"/>
      <c r="X35" s="234"/>
      <c r="Y35" s="234"/>
      <c r="Z35" s="234"/>
      <c r="AA35" s="234"/>
      <c r="AB35" s="234"/>
      <c r="AC35" s="234"/>
      <c r="AD35" s="214">
        <f>SUM(F35:AC35)</f>
        <v>20112633</v>
      </c>
      <c r="AE35" s="215">
        <f t="shared" si="4"/>
        <v>20112633</v>
      </c>
      <c r="AF35" s="216">
        <f t="shared" si="1"/>
        <v>1</v>
      </c>
    </row>
    <row r="36" spans="1:32" x14ac:dyDescent="0.35">
      <c r="A36" s="228">
        <v>4</v>
      </c>
      <c r="B36" s="229" t="s">
        <v>264</v>
      </c>
      <c r="C36" s="354">
        <v>3200000</v>
      </c>
      <c r="D36" s="354">
        <v>3200000</v>
      </c>
      <c r="E36" s="236"/>
      <c r="F36" s="258">
        <f>499904+499904</f>
        <v>999808</v>
      </c>
      <c r="G36" s="233"/>
      <c r="H36" s="233">
        <v>499904</v>
      </c>
      <c r="I36" s="233"/>
      <c r="J36" s="215"/>
      <c r="K36" s="234"/>
      <c r="L36" s="215"/>
      <c r="M36" s="234"/>
      <c r="N36" s="234"/>
      <c r="O36" s="234"/>
      <c r="P36" s="234"/>
      <c r="Q36" s="234"/>
      <c r="R36" s="234"/>
      <c r="S36" s="234"/>
      <c r="T36" s="234"/>
      <c r="U36" s="234"/>
      <c r="V36" s="234"/>
      <c r="W36" s="234"/>
      <c r="X36" s="234"/>
      <c r="Y36" s="234"/>
      <c r="Z36" s="234"/>
      <c r="AA36" s="234"/>
      <c r="AB36" s="234"/>
      <c r="AC36" s="234"/>
      <c r="AD36" s="214">
        <f>SUM(F36:AC36)</f>
        <v>1499712</v>
      </c>
      <c r="AE36" s="215">
        <f>F36+H36</f>
        <v>1499712</v>
      </c>
      <c r="AF36" s="216">
        <f t="shared" si="1"/>
        <v>1</v>
      </c>
    </row>
    <row r="37" spans="1:32" s="154" customFormat="1" x14ac:dyDescent="0.35">
      <c r="A37" s="424">
        <v>5</v>
      </c>
      <c r="B37" s="428" t="s">
        <v>398</v>
      </c>
      <c r="C37" s="429">
        <v>74900</v>
      </c>
      <c r="D37" s="429"/>
      <c r="E37" s="448">
        <v>74900</v>
      </c>
      <c r="F37" s="430"/>
      <c r="G37" s="425"/>
      <c r="H37" s="425"/>
      <c r="I37" s="425">
        <v>74900</v>
      </c>
      <c r="J37" s="426"/>
      <c r="K37" s="427"/>
      <c r="L37" s="426"/>
      <c r="M37" s="427"/>
      <c r="N37" s="427"/>
      <c r="O37" s="427"/>
      <c r="P37" s="427"/>
      <c r="Q37" s="427"/>
      <c r="R37" s="427"/>
      <c r="S37" s="427"/>
      <c r="T37" s="427"/>
      <c r="U37" s="427"/>
      <c r="V37" s="427"/>
      <c r="W37" s="427"/>
      <c r="X37" s="427"/>
      <c r="Y37" s="427"/>
      <c r="Z37" s="427"/>
      <c r="AA37" s="427"/>
      <c r="AB37" s="427"/>
      <c r="AC37" s="427"/>
      <c r="AD37" s="214">
        <f>SUM(F37:AC37)</f>
        <v>74900</v>
      </c>
      <c r="AE37" s="215">
        <f>F37+H37</f>
        <v>0</v>
      </c>
      <c r="AF37" s="216">
        <f t="shared" ref="AF37" si="7">AE37/AD37</f>
        <v>0</v>
      </c>
    </row>
    <row r="38" spans="1:32" x14ac:dyDescent="0.35">
      <c r="A38" s="275"/>
      <c r="B38" s="453" t="s">
        <v>53</v>
      </c>
      <c r="C38" s="276"/>
      <c r="D38" s="276"/>
      <c r="E38" s="277"/>
      <c r="F38" s="348">
        <f>ต.ค.64!C117</f>
        <v>5277240</v>
      </c>
      <c r="G38" s="278"/>
      <c r="H38" s="278"/>
      <c r="I38" s="278"/>
      <c r="J38" s="276"/>
      <c r="K38" s="279"/>
      <c r="L38" s="276"/>
      <c r="M38" s="279"/>
      <c r="N38" s="279"/>
      <c r="O38" s="279"/>
      <c r="P38" s="279"/>
      <c r="Q38" s="279"/>
      <c r="R38" s="279"/>
      <c r="S38" s="279"/>
      <c r="T38" s="279"/>
      <c r="U38" s="279"/>
      <c r="V38" s="279"/>
      <c r="W38" s="279"/>
      <c r="X38" s="279"/>
      <c r="Y38" s="279"/>
      <c r="Z38" s="279"/>
      <c r="AA38" s="279"/>
      <c r="AB38" s="279"/>
      <c r="AC38" s="279"/>
      <c r="AD38" s="280">
        <f t="shared" ref="AD38" si="8">SUM(F38:AC38)</f>
        <v>5277240</v>
      </c>
      <c r="AE38" s="276">
        <f>F38+H38</f>
        <v>5277240</v>
      </c>
      <c r="AF38" s="281">
        <f t="shared" si="1"/>
        <v>1</v>
      </c>
    </row>
    <row r="39" spans="1:32" s="11" customFormat="1" ht="18.600000000000001" thickBot="1" x14ac:dyDescent="0.4">
      <c r="A39" s="271"/>
      <c r="B39" s="271" t="s">
        <v>45</v>
      </c>
      <c r="C39" s="272">
        <f>SUM(C9:C38)</f>
        <v>155929749.05000001</v>
      </c>
      <c r="D39" s="272">
        <f t="shared" ref="D39:E39" si="9">SUM(D9:D38)</f>
        <v>155790667.5</v>
      </c>
      <c r="E39" s="350">
        <f t="shared" si="9"/>
        <v>139081.54999999999</v>
      </c>
      <c r="F39" s="454">
        <f t="shared" ref="F39:AC39" si="10">SUM(F9:F38)</f>
        <v>15045131</v>
      </c>
      <c r="G39" s="441">
        <f t="shared" si="10"/>
        <v>41000</v>
      </c>
      <c r="H39" s="272">
        <f t="shared" si="10"/>
        <v>30047850.5</v>
      </c>
      <c r="I39" s="272">
        <f>SUM(I9:I38)</f>
        <v>98081.55</v>
      </c>
      <c r="J39" s="272">
        <f t="shared" si="10"/>
        <v>0</v>
      </c>
      <c r="K39" s="272">
        <f t="shared" si="10"/>
        <v>0</v>
      </c>
      <c r="L39" s="272">
        <f t="shared" si="10"/>
        <v>0</v>
      </c>
      <c r="M39" s="272">
        <f t="shared" si="10"/>
        <v>0</v>
      </c>
      <c r="N39" s="272">
        <f t="shared" si="10"/>
        <v>0</v>
      </c>
      <c r="O39" s="272">
        <f t="shared" si="10"/>
        <v>0</v>
      </c>
      <c r="P39" s="272">
        <f t="shared" si="10"/>
        <v>0</v>
      </c>
      <c r="Q39" s="272">
        <f t="shared" si="10"/>
        <v>0</v>
      </c>
      <c r="R39" s="272">
        <f t="shared" si="10"/>
        <v>0</v>
      </c>
      <c r="S39" s="272">
        <f t="shared" si="10"/>
        <v>0</v>
      </c>
      <c r="T39" s="272">
        <f t="shared" si="10"/>
        <v>0</v>
      </c>
      <c r="U39" s="272">
        <f t="shared" si="10"/>
        <v>0</v>
      </c>
      <c r="V39" s="272">
        <f t="shared" si="10"/>
        <v>0</v>
      </c>
      <c r="W39" s="272">
        <f t="shared" si="10"/>
        <v>0</v>
      </c>
      <c r="X39" s="272">
        <f t="shared" si="10"/>
        <v>0</v>
      </c>
      <c r="Y39" s="272">
        <f t="shared" si="10"/>
        <v>0</v>
      </c>
      <c r="Z39" s="272">
        <f t="shared" si="10"/>
        <v>0</v>
      </c>
      <c r="AA39" s="272">
        <f t="shared" si="10"/>
        <v>0</v>
      </c>
      <c r="AB39" s="272">
        <f t="shared" si="10"/>
        <v>0</v>
      </c>
      <c r="AC39" s="273">
        <f t="shared" si="10"/>
        <v>0</v>
      </c>
      <c r="AD39" s="456">
        <f>SUM(AD9:AD37)</f>
        <v>39954823.049999997</v>
      </c>
      <c r="AE39" s="455">
        <f>SUM(AE9:AE37)</f>
        <v>39815741.5</v>
      </c>
      <c r="AF39" s="274">
        <f>AE39/AD39</f>
        <v>0.99651902975953743</v>
      </c>
    </row>
    <row r="40" spans="1:32" s="11" customFormat="1" ht="24" customHeight="1" thickTop="1" x14ac:dyDescent="0.35">
      <c r="A40" s="346"/>
      <c r="B40" s="346"/>
      <c r="C40" s="283"/>
      <c r="D40" s="26"/>
      <c r="E40" s="26"/>
      <c r="F40" s="26"/>
      <c r="G40" s="284"/>
      <c r="H40" s="26"/>
      <c r="I40" s="442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27"/>
    </row>
    <row r="41" spans="1:32" s="11" customFormat="1" x14ac:dyDescent="0.35">
      <c r="A41" s="347"/>
      <c r="B41" s="11" t="s">
        <v>46</v>
      </c>
      <c r="C41" s="340">
        <f>SUM(C39*0.3)</f>
        <v>46778924.715000004</v>
      </c>
      <c r="D41" s="14"/>
      <c r="E41" s="14"/>
      <c r="F41" s="14"/>
      <c r="G41" s="57"/>
      <c r="H41" s="57"/>
      <c r="I41" s="449"/>
      <c r="J41" s="57"/>
      <c r="K41" s="57"/>
      <c r="L41" s="57"/>
      <c r="M41" s="57"/>
      <c r="N41" s="57"/>
      <c r="O41" s="57"/>
      <c r="P41" s="57"/>
      <c r="Q41" s="57"/>
      <c r="R41" s="57"/>
      <c r="S41" s="57"/>
      <c r="T41" s="57"/>
      <c r="U41" s="57"/>
      <c r="V41" s="57"/>
      <c r="W41" s="57"/>
      <c r="X41" s="57"/>
      <c r="Y41" s="57"/>
      <c r="Z41" s="57"/>
      <c r="AA41" s="57"/>
      <c r="AB41" s="57"/>
      <c r="AC41" s="57"/>
      <c r="AD41" s="57"/>
      <c r="AE41" s="14"/>
      <c r="AF41" s="61"/>
    </row>
    <row r="42" spans="1:32" s="11" customFormat="1" x14ac:dyDescent="0.35">
      <c r="B42" s="11" t="s">
        <v>59</v>
      </c>
      <c r="C42" s="349">
        <f>SUM(AE39)</f>
        <v>39815741.5</v>
      </c>
      <c r="D42" s="26"/>
      <c r="E42" s="26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</row>
    <row r="43" spans="1:32" s="11" customFormat="1" ht="18.600000000000001" thickBot="1" x14ac:dyDescent="0.4">
      <c r="B43" s="11" t="s">
        <v>60</v>
      </c>
      <c r="C43" s="341">
        <f>C42-C41</f>
        <v>-6963183.2150000036</v>
      </c>
      <c r="D43" s="213"/>
      <c r="E43" s="213"/>
      <c r="F43" s="14"/>
      <c r="G43" s="282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</row>
    <row r="44" spans="1:32" s="11" customFormat="1" ht="18.600000000000001" thickTop="1" x14ac:dyDescent="0.35">
      <c r="B44" s="11" t="s">
        <v>69</v>
      </c>
      <c r="C44" s="342">
        <f>SUM(C42/C41)</f>
        <v>0.85114700140238131</v>
      </c>
      <c r="D44" s="61"/>
      <c r="E44" s="61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</row>
    <row r="45" spans="1:32" s="11" customFormat="1" x14ac:dyDescent="0.35"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4"/>
    </row>
  </sheetData>
  <mergeCells count="46">
    <mergeCell ref="A1:AF1"/>
    <mergeCell ref="A2:AF2"/>
    <mergeCell ref="A3:AF3"/>
    <mergeCell ref="A6:A7"/>
    <mergeCell ref="B6:B7"/>
    <mergeCell ref="F6:F7"/>
    <mergeCell ref="G6:G7"/>
    <mergeCell ref="AD6:AD7"/>
    <mergeCell ref="AE6:AE7"/>
    <mergeCell ref="S6:S7"/>
    <mergeCell ref="N5:O5"/>
    <mergeCell ref="P5:Q5"/>
    <mergeCell ref="R5:S5"/>
    <mergeCell ref="V5:W5"/>
    <mergeCell ref="V6:V7"/>
    <mergeCell ref="F5:G5"/>
    <mergeCell ref="H5:I5"/>
    <mergeCell ref="H6:H7"/>
    <mergeCell ref="I6:I7"/>
    <mergeCell ref="J5:K5"/>
    <mergeCell ref="J6:J7"/>
    <mergeCell ref="K6:K7"/>
    <mergeCell ref="T6:T7"/>
    <mergeCell ref="U6:U7"/>
    <mergeCell ref="P6:P7"/>
    <mergeCell ref="L5:M5"/>
    <mergeCell ref="L6:L7"/>
    <mergeCell ref="M6:M7"/>
    <mergeCell ref="N6:N7"/>
    <mergeCell ref="O6:O7"/>
    <mergeCell ref="C6:E6"/>
    <mergeCell ref="AD5:AF5"/>
    <mergeCell ref="AB5:AC5"/>
    <mergeCell ref="AB6:AB7"/>
    <mergeCell ref="AC6:AC7"/>
    <mergeCell ref="X5:Y5"/>
    <mergeCell ref="X6:X7"/>
    <mergeCell ref="Y6:Y7"/>
    <mergeCell ref="Z5:AA5"/>
    <mergeCell ref="Z6:Z7"/>
    <mergeCell ref="AA6:AA7"/>
    <mergeCell ref="AF6:AF7"/>
    <mergeCell ref="Q6:Q7"/>
    <mergeCell ref="R6:R7"/>
    <mergeCell ref="W6:W7"/>
    <mergeCell ref="T5:U5"/>
  </mergeCells>
  <printOptions horizontalCentered="1"/>
  <pageMargins left="0" right="0" top="0" bottom="0" header="0.31496062992125984" footer="0.19685039370078741"/>
  <pageSetup paperSize="9" scale="65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816513-9920-4C8F-BFC2-ADE2B6A19532}">
  <sheetPr codeName="Sheet2">
    <tabColor rgb="FFFFC000"/>
    <pageSetUpPr fitToPage="1"/>
  </sheetPr>
  <dimension ref="A1:AD43"/>
  <sheetViews>
    <sheetView zoomScaleSheetLayoutView="100" workbookViewId="0">
      <selection activeCell="D12" sqref="D12"/>
    </sheetView>
  </sheetViews>
  <sheetFormatPr defaultColWidth="8.69921875" defaultRowHeight="18" x14ac:dyDescent="0.35"/>
  <cols>
    <col min="1" max="1" width="8.69921875" style="154"/>
    <col min="2" max="2" width="39.8984375" style="154" customWidth="1"/>
    <col min="3" max="3" width="15.69921875" style="13" customWidth="1"/>
    <col min="4" max="4" width="13.19921875" style="13" customWidth="1"/>
    <col min="5" max="5" width="15" style="13" customWidth="1"/>
    <col min="6" max="6" width="13.5" style="13" customWidth="1"/>
    <col min="7" max="7" width="14.59765625" style="13" customWidth="1"/>
    <col min="8" max="8" width="13.5" style="13" hidden="1" customWidth="1"/>
    <col min="9" max="9" width="14.59765625" style="13" hidden="1" customWidth="1"/>
    <col min="10" max="10" width="13.5" style="13" hidden="1" customWidth="1"/>
    <col min="11" max="26" width="14.59765625" style="13" hidden="1" customWidth="1"/>
    <col min="27" max="27" width="17.3984375" style="13" hidden="1" customWidth="1"/>
    <col min="28" max="28" width="15.8984375" style="13" customWidth="1"/>
    <col min="29" max="29" width="16.8984375" style="13" customWidth="1"/>
    <col min="30" max="30" width="14.69921875" style="154" customWidth="1"/>
    <col min="31" max="16384" width="8.69921875" style="154"/>
  </cols>
  <sheetData>
    <row r="1" spans="1:30" x14ac:dyDescent="0.35">
      <c r="A1" s="491" t="s">
        <v>48</v>
      </c>
      <c r="B1" s="491"/>
      <c r="C1" s="491"/>
      <c r="D1" s="491"/>
      <c r="E1" s="491"/>
      <c r="F1" s="491"/>
      <c r="G1" s="491"/>
      <c r="H1" s="491"/>
      <c r="I1" s="491"/>
      <c r="J1" s="491"/>
      <c r="K1" s="491"/>
      <c r="L1" s="491"/>
      <c r="M1" s="491"/>
      <c r="N1" s="491"/>
      <c r="O1" s="491"/>
      <c r="P1" s="491"/>
      <c r="Q1" s="491"/>
      <c r="R1" s="491"/>
      <c r="S1" s="491"/>
      <c r="T1" s="491"/>
      <c r="U1" s="491"/>
      <c r="V1" s="491"/>
      <c r="W1" s="491"/>
      <c r="X1" s="491"/>
      <c r="Y1" s="491"/>
      <c r="Z1" s="491"/>
      <c r="AA1" s="491"/>
      <c r="AB1" s="491"/>
      <c r="AC1" s="491"/>
      <c r="AD1" s="491"/>
    </row>
    <row r="2" spans="1:30" x14ac:dyDescent="0.35">
      <c r="A2" s="491" t="s">
        <v>215</v>
      </c>
      <c r="B2" s="491"/>
      <c r="C2" s="491"/>
      <c r="D2" s="491"/>
      <c r="E2" s="491"/>
      <c r="F2" s="491"/>
      <c r="G2" s="491"/>
      <c r="H2" s="491"/>
      <c r="I2" s="491"/>
      <c r="J2" s="491"/>
      <c r="K2" s="491"/>
      <c r="L2" s="491"/>
      <c r="M2" s="491"/>
      <c r="N2" s="491"/>
      <c r="O2" s="491"/>
      <c r="P2" s="491"/>
      <c r="Q2" s="491"/>
      <c r="R2" s="491"/>
      <c r="S2" s="491"/>
      <c r="T2" s="491"/>
      <c r="U2" s="491"/>
      <c r="V2" s="491"/>
      <c r="W2" s="491"/>
      <c r="X2" s="491"/>
      <c r="Y2" s="491"/>
      <c r="Z2" s="491"/>
      <c r="AA2" s="491"/>
      <c r="AB2" s="491"/>
      <c r="AC2" s="491"/>
      <c r="AD2" s="491"/>
    </row>
    <row r="3" spans="1:30" x14ac:dyDescent="0.35">
      <c r="A3" s="492" t="s">
        <v>72</v>
      </c>
      <c r="B3" s="492"/>
      <c r="C3" s="492"/>
      <c r="D3" s="478"/>
      <c r="E3" s="478"/>
      <c r="F3" s="478"/>
      <c r="G3" s="478"/>
      <c r="H3" s="478"/>
      <c r="I3" s="478"/>
      <c r="J3" s="478"/>
      <c r="K3" s="478"/>
      <c r="L3" s="478"/>
      <c r="M3" s="478"/>
      <c r="N3" s="478"/>
      <c r="O3" s="478"/>
      <c r="P3" s="478"/>
      <c r="Q3" s="478"/>
      <c r="R3" s="478"/>
      <c r="S3" s="478"/>
      <c r="T3" s="478"/>
      <c r="U3" s="478"/>
      <c r="V3" s="478"/>
      <c r="W3" s="478"/>
      <c r="X3" s="478"/>
      <c r="Y3" s="478"/>
      <c r="Z3" s="478"/>
      <c r="AA3" s="478"/>
      <c r="AB3" s="492"/>
      <c r="AC3" s="492"/>
      <c r="AD3" s="492"/>
    </row>
    <row r="4" spans="1:30" x14ac:dyDescent="0.35">
      <c r="A4" s="167"/>
      <c r="B4" s="167"/>
      <c r="C4" s="167"/>
      <c r="D4" s="167"/>
      <c r="E4" s="167"/>
      <c r="F4" s="167"/>
      <c r="G4" s="167"/>
      <c r="H4" s="167"/>
      <c r="I4" s="167"/>
      <c r="J4" s="167"/>
      <c r="K4" s="167"/>
      <c r="L4" s="167"/>
      <c r="M4" s="167"/>
      <c r="N4" s="167"/>
      <c r="O4" s="167"/>
      <c r="P4" s="167"/>
      <c r="Q4" s="167"/>
      <c r="R4" s="167"/>
      <c r="S4" s="167"/>
      <c r="T4" s="167"/>
      <c r="U4" s="167"/>
      <c r="V4" s="167"/>
      <c r="W4" s="167"/>
      <c r="X4" s="167"/>
      <c r="Y4" s="167"/>
      <c r="Z4" s="167"/>
      <c r="AA4" s="167"/>
      <c r="AB4" s="167"/>
      <c r="AC4" s="167"/>
      <c r="AD4" s="167"/>
    </row>
    <row r="5" spans="1:30" x14ac:dyDescent="0.35">
      <c r="A5" s="167"/>
      <c r="B5" s="167"/>
      <c r="C5" s="167"/>
      <c r="D5" s="463">
        <v>23651</v>
      </c>
      <c r="E5" s="469"/>
      <c r="F5" s="463">
        <v>23682</v>
      </c>
      <c r="G5" s="469"/>
      <c r="H5" s="463">
        <v>23712</v>
      </c>
      <c r="I5" s="469"/>
      <c r="J5" s="463">
        <v>23743</v>
      </c>
      <c r="K5" s="469"/>
      <c r="L5" s="463">
        <v>23774</v>
      </c>
      <c r="M5" s="469"/>
      <c r="N5" s="463">
        <v>23802</v>
      </c>
      <c r="O5" s="469"/>
      <c r="P5" s="463">
        <v>23833</v>
      </c>
      <c r="Q5" s="469"/>
      <c r="R5" s="463">
        <v>23863</v>
      </c>
      <c r="S5" s="469"/>
      <c r="T5" s="463">
        <v>23894</v>
      </c>
      <c r="U5" s="469"/>
      <c r="V5" s="463">
        <v>23924</v>
      </c>
      <c r="W5" s="469"/>
      <c r="X5" s="463">
        <v>23955</v>
      </c>
      <c r="Y5" s="469"/>
      <c r="Z5" s="463">
        <v>23986</v>
      </c>
      <c r="AA5" s="469"/>
      <c r="AB5" s="488" t="s">
        <v>50</v>
      </c>
      <c r="AC5" s="489"/>
      <c r="AD5" s="490"/>
    </row>
    <row r="6" spans="1:30" ht="31.5" customHeight="1" x14ac:dyDescent="0.35">
      <c r="A6" s="479" t="s">
        <v>27</v>
      </c>
      <c r="B6" s="479" t="s">
        <v>28</v>
      </c>
      <c r="C6" s="475" t="s">
        <v>57</v>
      </c>
      <c r="D6" s="487" t="s">
        <v>29</v>
      </c>
      <c r="E6" s="475" t="s">
        <v>30</v>
      </c>
      <c r="F6" s="475" t="s">
        <v>29</v>
      </c>
      <c r="G6" s="475" t="s">
        <v>30</v>
      </c>
      <c r="H6" s="475" t="s">
        <v>29</v>
      </c>
      <c r="I6" s="476" t="s">
        <v>30</v>
      </c>
      <c r="J6" s="465" t="s">
        <v>29</v>
      </c>
      <c r="K6" s="465" t="s">
        <v>30</v>
      </c>
      <c r="L6" s="465" t="s">
        <v>29</v>
      </c>
      <c r="M6" s="465" t="s">
        <v>30</v>
      </c>
      <c r="N6" s="465" t="s">
        <v>29</v>
      </c>
      <c r="O6" s="465" t="s">
        <v>30</v>
      </c>
      <c r="P6" s="465" t="s">
        <v>29</v>
      </c>
      <c r="Q6" s="465" t="s">
        <v>30</v>
      </c>
      <c r="R6" s="465" t="s">
        <v>29</v>
      </c>
      <c r="S6" s="465" t="s">
        <v>30</v>
      </c>
      <c r="T6" s="465" t="s">
        <v>29</v>
      </c>
      <c r="U6" s="465" t="s">
        <v>30</v>
      </c>
      <c r="V6" s="465" t="s">
        <v>29</v>
      </c>
      <c r="W6" s="465" t="s">
        <v>30</v>
      </c>
      <c r="X6" s="465" t="s">
        <v>29</v>
      </c>
      <c r="Y6" s="465" t="s">
        <v>30</v>
      </c>
      <c r="Z6" s="465" t="s">
        <v>29</v>
      </c>
      <c r="AA6" s="465" t="s">
        <v>30</v>
      </c>
      <c r="AB6" s="475" t="s">
        <v>47</v>
      </c>
      <c r="AC6" s="475" t="s">
        <v>49</v>
      </c>
      <c r="AD6" s="486" t="s">
        <v>31</v>
      </c>
    </row>
    <row r="7" spans="1:30" s="10" customFormat="1" ht="27.75" customHeight="1" x14ac:dyDescent="0.25">
      <c r="A7" s="479"/>
      <c r="B7" s="479"/>
      <c r="C7" s="475"/>
      <c r="D7" s="487"/>
      <c r="E7" s="475"/>
      <c r="F7" s="475"/>
      <c r="G7" s="475"/>
      <c r="H7" s="475"/>
      <c r="I7" s="476"/>
      <c r="J7" s="466"/>
      <c r="K7" s="466"/>
      <c r="L7" s="466"/>
      <c r="M7" s="466"/>
      <c r="N7" s="466"/>
      <c r="O7" s="466"/>
      <c r="P7" s="466"/>
      <c r="Q7" s="466"/>
      <c r="R7" s="466"/>
      <c r="S7" s="466"/>
      <c r="T7" s="466"/>
      <c r="U7" s="466"/>
      <c r="V7" s="466"/>
      <c r="W7" s="466"/>
      <c r="X7" s="466"/>
      <c r="Y7" s="466"/>
      <c r="Z7" s="466"/>
      <c r="AA7" s="466"/>
      <c r="AB7" s="475"/>
      <c r="AC7" s="475"/>
      <c r="AD7" s="486"/>
    </row>
    <row r="8" spans="1:30" s="10" customFormat="1" ht="21.6" customHeight="1" x14ac:dyDescent="0.25">
      <c r="A8" s="168"/>
      <c r="B8" s="42" t="s">
        <v>52</v>
      </c>
      <c r="C8" s="165"/>
      <c r="D8" s="169"/>
      <c r="E8" s="165"/>
      <c r="F8" s="165"/>
      <c r="G8" s="165"/>
      <c r="H8" s="165"/>
      <c r="I8" s="166"/>
      <c r="J8" s="163"/>
      <c r="K8" s="41"/>
      <c r="L8" s="41"/>
      <c r="M8" s="41"/>
      <c r="N8" s="41"/>
      <c r="O8" s="41"/>
      <c r="P8" s="41"/>
      <c r="Q8" s="41"/>
      <c r="R8" s="41"/>
      <c r="S8" s="41"/>
      <c r="T8" s="41"/>
      <c r="U8" s="41"/>
      <c r="V8" s="41"/>
      <c r="W8" s="41"/>
      <c r="X8" s="41"/>
      <c r="Y8" s="41"/>
      <c r="Z8" s="41"/>
      <c r="AA8" s="41"/>
      <c r="AB8" s="165"/>
      <c r="AC8" s="165"/>
      <c r="AD8" s="164"/>
    </row>
    <row r="9" spans="1:30" x14ac:dyDescent="0.35">
      <c r="A9" s="155"/>
      <c r="B9" s="19" t="s">
        <v>32</v>
      </c>
      <c r="C9" s="16"/>
      <c r="D9" s="18"/>
      <c r="E9" s="16"/>
      <c r="F9" s="16"/>
      <c r="G9" s="16"/>
      <c r="H9" s="16"/>
      <c r="I9" s="23"/>
      <c r="J9" s="16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16"/>
      <c r="AC9" s="16"/>
      <c r="AD9" s="156"/>
    </row>
    <row r="10" spans="1:30" x14ac:dyDescent="0.35">
      <c r="A10" s="155">
        <v>1</v>
      </c>
      <c r="B10" s="156" t="s">
        <v>33</v>
      </c>
      <c r="C10" s="159">
        <v>52838397</v>
      </c>
      <c r="D10" s="37"/>
      <c r="E10" s="38"/>
      <c r="F10" s="38"/>
      <c r="G10" s="38"/>
      <c r="H10" s="16"/>
      <c r="I10" s="23"/>
      <c r="J10" s="16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16">
        <f>SUM(D10:AA10)</f>
        <v>0</v>
      </c>
      <c r="AC10" s="16">
        <f>D10+F10</f>
        <v>0</v>
      </c>
      <c r="AD10" s="157" t="e">
        <f>AC10/AB10</f>
        <v>#DIV/0!</v>
      </c>
    </row>
    <row r="11" spans="1:30" x14ac:dyDescent="0.35">
      <c r="A11" s="155">
        <v>2</v>
      </c>
      <c r="B11" s="21" t="s">
        <v>34</v>
      </c>
      <c r="C11" s="159">
        <v>8000000</v>
      </c>
      <c r="D11" s="37"/>
      <c r="E11" s="38"/>
      <c r="F11" s="38"/>
      <c r="G11" s="38"/>
      <c r="H11" s="16"/>
      <c r="I11" s="23"/>
      <c r="J11" s="16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16">
        <f>SUM(D11:AA11)</f>
        <v>0</v>
      </c>
      <c r="AC11" s="16">
        <f t="shared" ref="AC11:AC14" si="0">D11+F11</f>
        <v>0</v>
      </c>
      <c r="AD11" s="157" t="e">
        <f t="shared" ref="AD11:AD37" si="1">AC11/AB11</f>
        <v>#DIV/0!</v>
      </c>
    </row>
    <row r="12" spans="1:30" x14ac:dyDescent="0.35">
      <c r="A12" s="155">
        <v>3</v>
      </c>
      <c r="B12" s="21" t="s">
        <v>35</v>
      </c>
      <c r="C12" s="159">
        <v>26000000</v>
      </c>
      <c r="D12" s="161">
        <f>+ต.ค.64!C62</f>
        <v>310300</v>
      </c>
      <c r="E12" s="38"/>
      <c r="F12" s="38"/>
      <c r="G12" s="38"/>
      <c r="H12" s="16"/>
      <c r="I12" s="23"/>
      <c r="J12" s="16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16">
        <f>SUM(D12:AA12)</f>
        <v>310300</v>
      </c>
      <c r="AC12" s="16">
        <f t="shared" si="0"/>
        <v>310300</v>
      </c>
      <c r="AD12" s="157">
        <f t="shared" si="1"/>
        <v>1</v>
      </c>
    </row>
    <row r="13" spans="1:30" x14ac:dyDescent="0.35">
      <c r="A13" s="155">
        <v>4</v>
      </c>
      <c r="B13" s="21" t="s">
        <v>36</v>
      </c>
      <c r="C13" s="159">
        <v>13000000</v>
      </c>
      <c r="D13" s="153">
        <f>+ต.ค.64!C47</f>
        <v>203300</v>
      </c>
      <c r="E13" s="38"/>
      <c r="F13" s="38"/>
      <c r="G13" s="38"/>
      <c r="H13" s="16"/>
      <c r="I13" s="23"/>
      <c r="J13" s="16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16">
        <f>SUM(D13:AA13)</f>
        <v>203300</v>
      </c>
      <c r="AC13" s="16">
        <f>D13+F13</f>
        <v>203300</v>
      </c>
      <c r="AD13" s="157">
        <f t="shared" si="1"/>
        <v>1</v>
      </c>
    </row>
    <row r="14" spans="1:30" x14ac:dyDescent="0.35">
      <c r="A14" s="155">
        <v>5</v>
      </c>
      <c r="B14" s="21" t="s">
        <v>37</v>
      </c>
      <c r="C14" s="159">
        <v>4500000</v>
      </c>
      <c r="D14" s="37"/>
      <c r="E14" s="38"/>
      <c r="F14" s="38"/>
      <c r="G14" s="38"/>
      <c r="H14" s="16"/>
      <c r="I14" s="23"/>
      <c r="J14" s="16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16">
        <f t="shared" ref="AB14:AB37" si="2">SUM(D14:AA14)</f>
        <v>0</v>
      </c>
      <c r="AC14" s="16">
        <f t="shared" si="0"/>
        <v>0</v>
      </c>
      <c r="AD14" s="157" t="e">
        <f t="shared" si="1"/>
        <v>#DIV/0!</v>
      </c>
    </row>
    <row r="15" spans="1:30" x14ac:dyDescent="0.35">
      <c r="A15" s="155">
        <v>6</v>
      </c>
      <c r="B15" s="156" t="s">
        <v>38</v>
      </c>
      <c r="C15" s="160">
        <v>1770000</v>
      </c>
      <c r="D15" s="39"/>
      <c r="E15" s="40"/>
      <c r="F15" s="40"/>
      <c r="G15" s="40"/>
      <c r="H15" s="17"/>
      <c r="I15" s="24"/>
      <c r="J15" s="17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16">
        <f t="shared" si="2"/>
        <v>0</v>
      </c>
      <c r="AC15" s="16">
        <f>D15+F15</f>
        <v>0</v>
      </c>
      <c r="AD15" s="157" t="e">
        <f t="shared" si="1"/>
        <v>#DIV/0!</v>
      </c>
    </row>
    <row r="16" spans="1:30" x14ac:dyDescent="0.35">
      <c r="A16" s="155">
        <v>7</v>
      </c>
      <c r="B16" s="156" t="s">
        <v>212</v>
      </c>
      <c r="C16" s="160"/>
      <c r="D16" s="39"/>
      <c r="E16" s="40"/>
      <c r="F16" s="40"/>
      <c r="G16" s="40"/>
      <c r="H16" s="17"/>
      <c r="I16" s="24"/>
      <c r="J16" s="17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16"/>
      <c r="AC16" s="16"/>
      <c r="AD16" s="157"/>
    </row>
    <row r="17" spans="1:30" x14ac:dyDescent="0.35">
      <c r="A17" s="155">
        <v>8</v>
      </c>
      <c r="B17" s="156" t="s">
        <v>213</v>
      </c>
      <c r="C17" s="160">
        <v>123149728.25</v>
      </c>
      <c r="D17" s="39"/>
      <c r="E17" s="40"/>
      <c r="F17" s="40"/>
      <c r="G17" s="40"/>
      <c r="H17" s="17"/>
      <c r="I17" s="24"/>
      <c r="J17" s="17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16"/>
      <c r="AC17" s="16"/>
      <c r="AD17" s="157"/>
    </row>
    <row r="18" spans="1:30" x14ac:dyDescent="0.35">
      <c r="A18" s="155">
        <v>9</v>
      </c>
      <c r="B18" s="156" t="s">
        <v>214</v>
      </c>
      <c r="C18" s="160">
        <v>25000000</v>
      </c>
      <c r="D18" s="39"/>
      <c r="E18" s="40"/>
      <c r="F18" s="40"/>
      <c r="G18" s="40"/>
      <c r="H18" s="17"/>
      <c r="I18" s="24"/>
      <c r="J18" s="17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16"/>
      <c r="AC18" s="16"/>
      <c r="AD18" s="157"/>
    </row>
    <row r="19" spans="1:30" x14ac:dyDescent="0.35">
      <c r="A19" s="155"/>
      <c r="B19" s="19" t="s">
        <v>39</v>
      </c>
      <c r="C19" s="16"/>
      <c r="D19" s="37"/>
      <c r="E19" s="38"/>
      <c r="F19" s="38"/>
      <c r="G19" s="38"/>
      <c r="H19" s="16"/>
      <c r="I19" s="23"/>
      <c r="J19" s="16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16"/>
      <c r="AC19" s="16">
        <f t="shared" ref="AC19:AC37" si="3">D19+F19</f>
        <v>0</v>
      </c>
      <c r="AD19" s="157" t="e">
        <f t="shared" si="1"/>
        <v>#DIV/0!</v>
      </c>
    </row>
    <row r="20" spans="1:30" x14ac:dyDescent="0.35">
      <c r="A20" s="155">
        <v>1</v>
      </c>
      <c r="B20" s="152" t="s">
        <v>211</v>
      </c>
      <c r="C20" s="151">
        <v>337050</v>
      </c>
      <c r="D20" s="150">
        <v>5400</v>
      </c>
      <c r="E20" s="38"/>
      <c r="F20" s="38"/>
      <c r="G20" s="38"/>
      <c r="H20" s="16"/>
      <c r="I20" s="23"/>
      <c r="J20" s="16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16">
        <f t="shared" si="2"/>
        <v>5400</v>
      </c>
      <c r="AC20" s="16">
        <f t="shared" si="3"/>
        <v>5400</v>
      </c>
      <c r="AD20" s="157">
        <f t="shared" si="1"/>
        <v>1</v>
      </c>
    </row>
    <row r="21" spans="1:30" x14ac:dyDescent="0.35">
      <c r="A21" s="155">
        <v>2</v>
      </c>
      <c r="B21" s="146" t="s">
        <v>210</v>
      </c>
      <c r="C21" s="151">
        <v>17976</v>
      </c>
      <c r="D21" s="151">
        <v>17976</v>
      </c>
      <c r="E21" s="38"/>
      <c r="F21" s="38"/>
      <c r="G21" s="38"/>
      <c r="H21" s="16"/>
      <c r="I21" s="23"/>
      <c r="J21" s="16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16">
        <f t="shared" si="2"/>
        <v>17976</v>
      </c>
      <c r="AC21" s="16">
        <f t="shared" si="3"/>
        <v>17976</v>
      </c>
      <c r="AD21" s="157">
        <f t="shared" si="1"/>
        <v>1</v>
      </c>
    </row>
    <row r="22" spans="1:30" x14ac:dyDescent="0.35">
      <c r="A22" s="155">
        <v>3</v>
      </c>
      <c r="B22" s="146" t="s">
        <v>157</v>
      </c>
      <c r="C22" s="151">
        <v>75007</v>
      </c>
      <c r="D22" s="151">
        <v>75007</v>
      </c>
      <c r="E22" s="38"/>
      <c r="F22" s="38"/>
      <c r="G22" s="38"/>
      <c r="H22" s="16"/>
      <c r="I22" s="23"/>
      <c r="J22" s="16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16">
        <f t="shared" si="2"/>
        <v>75007</v>
      </c>
      <c r="AC22" s="16">
        <f t="shared" si="3"/>
        <v>75007</v>
      </c>
      <c r="AD22" s="157">
        <f t="shared" si="1"/>
        <v>1</v>
      </c>
    </row>
    <row r="23" spans="1:30" x14ac:dyDescent="0.35">
      <c r="A23" s="155">
        <v>4</v>
      </c>
      <c r="B23" s="146" t="s">
        <v>159</v>
      </c>
      <c r="C23" s="151">
        <v>59385</v>
      </c>
      <c r="D23" s="151">
        <v>59385</v>
      </c>
      <c r="E23" s="38"/>
      <c r="F23" s="38"/>
      <c r="G23" s="38"/>
      <c r="H23" s="16"/>
      <c r="I23" s="23"/>
      <c r="J23" s="16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16">
        <f t="shared" si="2"/>
        <v>59385</v>
      </c>
      <c r="AC23" s="16">
        <f t="shared" si="3"/>
        <v>59385</v>
      </c>
      <c r="AD23" s="157">
        <f t="shared" si="1"/>
        <v>1</v>
      </c>
    </row>
    <row r="24" spans="1:30" x14ac:dyDescent="0.35">
      <c r="A24" s="155">
        <v>5</v>
      </c>
      <c r="B24" s="146" t="s">
        <v>162</v>
      </c>
      <c r="C24" s="151">
        <v>22898</v>
      </c>
      <c r="D24" s="151"/>
      <c r="E24" s="38">
        <v>22898</v>
      </c>
      <c r="F24" s="38"/>
      <c r="G24" s="38"/>
      <c r="H24" s="16"/>
      <c r="I24" s="23"/>
      <c r="J24" s="16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16">
        <f t="shared" si="2"/>
        <v>22898</v>
      </c>
      <c r="AC24" s="16">
        <f t="shared" si="3"/>
        <v>0</v>
      </c>
      <c r="AD24" s="157">
        <f t="shared" si="1"/>
        <v>0</v>
      </c>
    </row>
    <row r="25" spans="1:30" x14ac:dyDescent="0.35">
      <c r="A25" s="155">
        <v>6</v>
      </c>
      <c r="B25" s="146" t="s">
        <v>165</v>
      </c>
      <c r="C25" s="151">
        <v>20009</v>
      </c>
      <c r="D25" s="151">
        <v>20009</v>
      </c>
      <c r="E25" s="38"/>
      <c r="F25" s="38"/>
      <c r="G25" s="38"/>
      <c r="H25" s="16"/>
      <c r="I25" s="23"/>
      <c r="J25" s="16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16">
        <f t="shared" si="2"/>
        <v>20009</v>
      </c>
      <c r="AC25" s="16">
        <f t="shared" si="3"/>
        <v>20009</v>
      </c>
      <c r="AD25" s="157">
        <f t="shared" si="1"/>
        <v>1</v>
      </c>
    </row>
    <row r="26" spans="1:30" x14ac:dyDescent="0.35">
      <c r="A26" s="155">
        <v>7</v>
      </c>
      <c r="B26" s="146" t="s">
        <v>168</v>
      </c>
      <c r="C26" s="151">
        <v>2996</v>
      </c>
      <c r="D26" s="151">
        <v>2996</v>
      </c>
      <c r="E26" s="38"/>
      <c r="F26" s="38"/>
      <c r="G26" s="38"/>
      <c r="H26" s="16"/>
      <c r="I26" s="23"/>
      <c r="J26" s="16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16">
        <f t="shared" si="2"/>
        <v>2996</v>
      </c>
      <c r="AC26" s="16">
        <f t="shared" si="3"/>
        <v>2996</v>
      </c>
      <c r="AD26" s="157">
        <f t="shared" si="1"/>
        <v>1</v>
      </c>
    </row>
    <row r="27" spans="1:30" x14ac:dyDescent="0.35">
      <c r="A27" s="155">
        <v>8</v>
      </c>
      <c r="B27" s="146" t="s">
        <v>171</v>
      </c>
      <c r="C27" s="151">
        <v>14552</v>
      </c>
      <c r="D27" s="151"/>
      <c r="E27" s="38">
        <v>14552</v>
      </c>
      <c r="F27" s="38"/>
      <c r="G27" s="38"/>
      <c r="H27" s="16"/>
      <c r="I27" s="23"/>
      <c r="J27" s="16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16">
        <f t="shared" si="2"/>
        <v>14552</v>
      </c>
      <c r="AC27" s="16">
        <f t="shared" si="3"/>
        <v>0</v>
      </c>
      <c r="AD27" s="157">
        <f t="shared" si="1"/>
        <v>0</v>
      </c>
    </row>
    <row r="28" spans="1:30" x14ac:dyDescent="0.35">
      <c r="A28" s="155">
        <v>9</v>
      </c>
      <c r="B28" s="146" t="s">
        <v>174</v>
      </c>
      <c r="C28" s="151">
        <v>3745</v>
      </c>
      <c r="D28" s="151"/>
      <c r="E28" s="38">
        <v>3745</v>
      </c>
      <c r="F28" s="38"/>
      <c r="G28" s="38"/>
      <c r="H28" s="16"/>
      <c r="I28" s="23"/>
      <c r="J28" s="16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16">
        <f t="shared" si="2"/>
        <v>3745</v>
      </c>
      <c r="AC28" s="16">
        <f t="shared" si="3"/>
        <v>0</v>
      </c>
      <c r="AD28" s="157">
        <f t="shared" si="1"/>
        <v>0</v>
      </c>
    </row>
    <row r="29" spans="1:30" x14ac:dyDescent="0.35">
      <c r="A29" s="155">
        <v>10</v>
      </c>
      <c r="B29" s="146" t="s">
        <v>177</v>
      </c>
      <c r="C29" s="151">
        <v>2675</v>
      </c>
      <c r="D29" s="151"/>
      <c r="E29" s="38">
        <v>2675</v>
      </c>
      <c r="F29" s="38"/>
      <c r="G29" s="38"/>
      <c r="H29" s="16"/>
      <c r="I29" s="23"/>
      <c r="J29" s="16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16">
        <f t="shared" si="2"/>
        <v>2675</v>
      </c>
      <c r="AC29" s="16">
        <f t="shared" si="3"/>
        <v>0</v>
      </c>
      <c r="AD29" s="157">
        <f t="shared" si="1"/>
        <v>0</v>
      </c>
    </row>
    <row r="30" spans="1:30" x14ac:dyDescent="0.35">
      <c r="A30" s="155"/>
      <c r="B30" s="19" t="s">
        <v>40</v>
      </c>
      <c r="C30" s="149"/>
      <c r="D30" s="148"/>
      <c r="E30" s="38"/>
      <c r="F30" s="38"/>
      <c r="G30" s="38"/>
      <c r="H30" s="16"/>
      <c r="I30" s="23"/>
      <c r="J30" s="16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16"/>
      <c r="AC30" s="16">
        <f t="shared" si="3"/>
        <v>0</v>
      </c>
      <c r="AD30" s="157" t="e">
        <f t="shared" si="1"/>
        <v>#DIV/0!</v>
      </c>
    </row>
    <row r="31" spans="1:30" x14ac:dyDescent="0.35">
      <c r="A31" s="147">
        <v>1</v>
      </c>
      <c r="B31" s="156" t="s">
        <v>41</v>
      </c>
      <c r="C31" s="158">
        <v>298000</v>
      </c>
      <c r="D31" s="148"/>
      <c r="E31" s="38"/>
      <c r="F31" s="38"/>
      <c r="G31" s="38"/>
      <c r="H31" s="16"/>
      <c r="I31" s="23"/>
      <c r="J31" s="16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16">
        <f t="shared" si="2"/>
        <v>0</v>
      </c>
      <c r="AC31" s="16">
        <f t="shared" si="3"/>
        <v>0</v>
      </c>
      <c r="AD31" s="157" t="e">
        <f t="shared" si="1"/>
        <v>#DIV/0!</v>
      </c>
    </row>
    <row r="32" spans="1:30" x14ac:dyDescent="0.35">
      <c r="A32" s="155">
        <v>2</v>
      </c>
      <c r="B32" s="156" t="s">
        <v>42</v>
      </c>
      <c r="C32" s="158">
        <v>1535000</v>
      </c>
      <c r="D32" s="148"/>
      <c r="E32" s="38"/>
      <c r="F32" s="38"/>
      <c r="G32" s="38"/>
      <c r="H32" s="16"/>
      <c r="I32" s="23"/>
      <c r="J32" s="16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16">
        <f t="shared" si="2"/>
        <v>0</v>
      </c>
      <c r="AC32" s="16">
        <f t="shared" si="3"/>
        <v>0</v>
      </c>
      <c r="AD32" s="157" t="e">
        <f t="shared" si="1"/>
        <v>#DIV/0!</v>
      </c>
    </row>
    <row r="33" spans="1:30" x14ac:dyDescent="0.35">
      <c r="A33" s="155">
        <v>3</v>
      </c>
      <c r="B33" s="156" t="s">
        <v>43</v>
      </c>
      <c r="C33" s="159">
        <v>17811000</v>
      </c>
      <c r="D33" s="37">
        <v>4137583</v>
      </c>
      <c r="E33" s="38"/>
      <c r="F33" s="38"/>
      <c r="G33" s="38"/>
      <c r="H33" s="16"/>
      <c r="I33" s="23"/>
      <c r="J33" s="16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16">
        <f>SUM(D33:AA33)</f>
        <v>4137583</v>
      </c>
      <c r="AC33" s="16">
        <f t="shared" si="3"/>
        <v>4137583</v>
      </c>
      <c r="AD33" s="157">
        <f t="shared" si="1"/>
        <v>1</v>
      </c>
    </row>
    <row r="34" spans="1:30" x14ac:dyDescent="0.35">
      <c r="A34" s="155">
        <v>4</v>
      </c>
      <c r="B34" s="156" t="s">
        <v>44</v>
      </c>
      <c r="C34" s="159">
        <v>3200000</v>
      </c>
      <c r="D34" s="148">
        <v>999808</v>
      </c>
      <c r="E34" s="38"/>
      <c r="F34" s="38"/>
      <c r="G34" s="38"/>
      <c r="H34" s="16"/>
      <c r="I34" s="23"/>
      <c r="J34" s="16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16">
        <f>SUM(D34:AA34)</f>
        <v>999808</v>
      </c>
      <c r="AC34" s="16">
        <f>D34+F34</f>
        <v>999808</v>
      </c>
      <c r="AD34" s="157">
        <f t="shared" si="1"/>
        <v>1</v>
      </c>
    </row>
    <row r="35" spans="1:30" x14ac:dyDescent="0.35">
      <c r="A35" s="155">
        <v>5</v>
      </c>
      <c r="B35" s="156" t="s">
        <v>58</v>
      </c>
      <c r="C35" s="159">
        <v>200000</v>
      </c>
      <c r="D35" s="37"/>
      <c r="E35" s="38"/>
      <c r="F35" s="38"/>
      <c r="G35" s="38"/>
      <c r="H35" s="16"/>
      <c r="I35" s="23"/>
      <c r="J35" s="16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16">
        <f t="shared" si="2"/>
        <v>0</v>
      </c>
      <c r="AC35" s="16">
        <f t="shared" si="3"/>
        <v>0</v>
      </c>
      <c r="AD35" s="157" t="e">
        <f t="shared" si="1"/>
        <v>#DIV/0!</v>
      </c>
    </row>
    <row r="36" spans="1:30" x14ac:dyDescent="0.35">
      <c r="A36" s="155"/>
      <c r="B36" s="156"/>
      <c r="C36" s="16"/>
      <c r="D36" s="37"/>
      <c r="E36" s="38"/>
      <c r="F36" s="38"/>
      <c r="G36" s="38"/>
      <c r="H36" s="16"/>
      <c r="I36" s="23"/>
      <c r="J36" s="16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16">
        <f t="shared" si="2"/>
        <v>0</v>
      </c>
      <c r="AC36" s="16">
        <f t="shared" si="3"/>
        <v>0</v>
      </c>
      <c r="AD36" s="157" t="e">
        <f t="shared" si="1"/>
        <v>#DIV/0!</v>
      </c>
    </row>
    <row r="37" spans="1:30" x14ac:dyDescent="0.35">
      <c r="A37" s="155"/>
      <c r="B37" s="19" t="s">
        <v>53</v>
      </c>
      <c r="C37" s="16"/>
      <c r="D37" s="55">
        <v>8130076.04</v>
      </c>
      <c r="E37" s="38"/>
      <c r="F37" s="38"/>
      <c r="G37" s="38"/>
      <c r="H37" s="16"/>
      <c r="I37" s="23"/>
      <c r="J37" s="16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16">
        <f t="shared" si="2"/>
        <v>8130076.04</v>
      </c>
      <c r="AC37" s="16">
        <f t="shared" si="3"/>
        <v>8130076.04</v>
      </c>
      <c r="AD37" s="157">
        <f t="shared" si="1"/>
        <v>1</v>
      </c>
    </row>
    <row r="38" spans="1:30" s="11" customFormat="1" x14ac:dyDescent="0.35">
      <c r="A38" s="162"/>
      <c r="B38" s="162" t="s">
        <v>45</v>
      </c>
      <c r="C38" s="22">
        <f>SUM(C9:C37)</f>
        <v>277858418.25</v>
      </c>
      <c r="D38" s="22">
        <f>SUM(D9:D37)</f>
        <v>13961840.039999999</v>
      </c>
      <c r="E38" s="22">
        <f>SUM(E9:E37)</f>
        <v>43870</v>
      </c>
      <c r="F38" s="22">
        <f>SUM(F9:F37)</f>
        <v>0</v>
      </c>
      <c r="G38" s="22">
        <f t="shared" ref="G38:AA38" si="4">SUM(G9:G37)</f>
        <v>0</v>
      </c>
      <c r="H38" s="22">
        <f t="shared" si="4"/>
        <v>0</v>
      </c>
      <c r="I38" s="22">
        <f t="shared" si="4"/>
        <v>0</v>
      </c>
      <c r="J38" s="22">
        <f t="shared" si="4"/>
        <v>0</v>
      </c>
      <c r="K38" s="22">
        <f t="shared" si="4"/>
        <v>0</v>
      </c>
      <c r="L38" s="22">
        <f t="shared" si="4"/>
        <v>0</v>
      </c>
      <c r="M38" s="22">
        <f t="shared" si="4"/>
        <v>0</v>
      </c>
      <c r="N38" s="22">
        <f t="shared" si="4"/>
        <v>0</v>
      </c>
      <c r="O38" s="22">
        <f t="shared" si="4"/>
        <v>0</v>
      </c>
      <c r="P38" s="22">
        <f t="shared" si="4"/>
        <v>0</v>
      </c>
      <c r="Q38" s="22">
        <f t="shared" si="4"/>
        <v>0</v>
      </c>
      <c r="R38" s="22">
        <f t="shared" si="4"/>
        <v>0</v>
      </c>
      <c r="S38" s="22">
        <f t="shared" si="4"/>
        <v>0</v>
      </c>
      <c r="T38" s="22">
        <f t="shared" si="4"/>
        <v>0</v>
      </c>
      <c r="U38" s="22">
        <f t="shared" si="4"/>
        <v>0</v>
      </c>
      <c r="V38" s="22">
        <f t="shared" si="4"/>
        <v>0</v>
      </c>
      <c r="W38" s="22">
        <f t="shared" si="4"/>
        <v>0</v>
      </c>
      <c r="X38" s="22">
        <f t="shared" si="4"/>
        <v>0</v>
      </c>
      <c r="Y38" s="22">
        <f t="shared" si="4"/>
        <v>0</v>
      </c>
      <c r="Z38" s="22">
        <f t="shared" si="4"/>
        <v>0</v>
      </c>
      <c r="AA38" s="22">
        <f t="shared" si="4"/>
        <v>0</v>
      </c>
      <c r="AB38" s="22">
        <f>SUM(AB9:AB36)</f>
        <v>5875634</v>
      </c>
      <c r="AC38" s="22">
        <f>SUM(AC9:AC36)</f>
        <v>5831764</v>
      </c>
      <c r="AD38" s="25">
        <f>AC38/AB38</f>
        <v>0.99253357169626288</v>
      </c>
    </row>
    <row r="39" spans="1:30" s="11" customFormat="1" x14ac:dyDescent="0.35">
      <c r="A39" s="167"/>
      <c r="B39" s="167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7"/>
    </row>
    <row r="40" spans="1:30" x14ac:dyDescent="0.35">
      <c r="A40" s="12"/>
      <c r="B40" s="11" t="s">
        <v>46</v>
      </c>
      <c r="C40" s="14">
        <f>SUM(C38*0.3)</f>
        <v>83357525.474999994</v>
      </c>
      <c r="E40" s="57"/>
      <c r="F40" s="57"/>
      <c r="G40" s="57"/>
      <c r="H40" s="57"/>
      <c r="I40" s="57"/>
      <c r="J40" s="57"/>
      <c r="K40" s="57"/>
      <c r="L40" s="57"/>
      <c r="M40" s="57"/>
      <c r="N40" s="57"/>
      <c r="O40" s="57"/>
      <c r="P40" s="57"/>
      <c r="Q40" s="57"/>
      <c r="R40" s="57"/>
      <c r="S40" s="57"/>
      <c r="T40" s="57"/>
      <c r="U40" s="57"/>
      <c r="V40" s="57"/>
      <c r="W40" s="57"/>
      <c r="X40" s="57"/>
      <c r="Y40" s="57"/>
      <c r="Z40" s="57"/>
      <c r="AA40" s="57"/>
      <c r="AB40" s="57"/>
      <c r="AC40" s="14"/>
      <c r="AD40" s="59"/>
    </row>
    <row r="41" spans="1:30" x14ac:dyDescent="0.35">
      <c r="B41" s="154" t="s">
        <v>59</v>
      </c>
      <c r="C41" s="60">
        <f>SUM(AC38)</f>
        <v>5831764</v>
      </c>
    </row>
    <row r="42" spans="1:30" ht="18.600000000000001" thickBot="1" x14ac:dyDescent="0.4">
      <c r="B42" s="11" t="s">
        <v>60</v>
      </c>
      <c r="C42" s="62">
        <f>C41-C40</f>
        <v>-77525761.474999994</v>
      </c>
    </row>
    <row r="43" spans="1:30" ht="18.600000000000001" thickTop="1" x14ac:dyDescent="0.35">
      <c r="B43" s="11" t="s">
        <v>69</v>
      </c>
      <c r="C43" s="61">
        <f>SUM(C41/C40)</f>
        <v>6.9960857964156117E-2</v>
      </c>
    </row>
  </sheetData>
  <mergeCells count="46">
    <mergeCell ref="Z5:AA5"/>
    <mergeCell ref="AB5:AD5"/>
    <mergeCell ref="A1:AD1"/>
    <mergeCell ref="A2:AD2"/>
    <mergeCell ref="A3:AD3"/>
    <mergeCell ref="D5:E5"/>
    <mergeCell ref="F5:G5"/>
    <mergeCell ref="H5:I5"/>
    <mergeCell ref="J5:K5"/>
    <mergeCell ref="L5:M5"/>
    <mergeCell ref="N5:O5"/>
    <mergeCell ref="P5:Q5"/>
    <mergeCell ref="F6:F7"/>
    <mergeCell ref="R5:S5"/>
    <mergeCell ref="T5:U5"/>
    <mergeCell ref="V5:W5"/>
    <mergeCell ref="X5:Y5"/>
    <mergeCell ref="R6:R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A6:A7"/>
    <mergeCell ref="B6:B7"/>
    <mergeCell ref="C6:C7"/>
    <mergeCell ref="D6:D7"/>
    <mergeCell ref="E6:E7"/>
    <mergeCell ref="Q6:Q7"/>
    <mergeCell ref="AD6:AD7"/>
    <mergeCell ref="S6:S7"/>
    <mergeCell ref="T6:T7"/>
    <mergeCell ref="U6:U7"/>
    <mergeCell ref="V6:V7"/>
    <mergeCell ref="W6:W7"/>
    <mergeCell ref="X6:X7"/>
    <mergeCell ref="Y6:Y7"/>
    <mergeCell ref="Z6:Z7"/>
    <mergeCell ref="AA6:AA7"/>
    <mergeCell ref="AB6:AB7"/>
    <mergeCell ref="AC6:AC7"/>
  </mergeCells>
  <printOptions horizontalCentered="1"/>
  <pageMargins left="0.51181102362204722" right="0.19685039370078741" top="0.41" bottom="0.12" header="0.31496062992125984" footer="0.2"/>
  <pageSetup paperSize="9" scale="84" orientation="landscape" horizontalDpi="300" verticalDpi="3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A7D969-6E7B-4DA4-850F-8AA15CF54118}">
  <sheetPr codeName="Sheet3">
    <tabColor rgb="FFFF0000"/>
  </sheetPr>
  <dimension ref="A1:Q24"/>
  <sheetViews>
    <sheetView workbookViewId="0">
      <selection activeCell="F9" sqref="F9"/>
    </sheetView>
  </sheetViews>
  <sheetFormatPr defaultColWidth="8.69921875" defaultRowHeight="17.399999999999999" x14ac:dyDescent="0.3"/>
  <cols>
    <col min="1" max="1" width="8.69921875" style="35"/>
    <col min="2" max="2" width="30.5" style="35" customWidth="1"/>
    <col min="3" max="3" width="18" style="43" bestFit="1" customWidth="1"/>
    <col min="4" max="4" width="12.19921875" style="43" bestFit="1" customWidth="1"/>
    <col min="5" max="5" width="12.8984375" style="35" customWidth="1"/>
    <col min="6" max="6" width="39.09765625" style="35" customWidth="1"/>
    <col min="7" max="7" width="13.3984375" style="43" bestFit="1" customWidth="1"/>
    <col min="8" max="8" width="33.19921875" style="35" customWidth="1"/>
    <col min="9" max="9" width="13.3984375" style="43" bestFit="1" customWidth="1"/>
    <col min="10" max="10" width="14.5" style="44" customWidth="1"/>
    <col min="11" max="11" width="13.59765625" style="44" customWidth="1"/>
    <col min="12" max="12" width="13.19921875" style="35" customWidth="1"/>
    <col min="13" max="13" width="21.8984375" style="35" customWidth="1"/>
    <col min="14" max="14" width="9.8984375" style="35" customWidth="1"/>
    <col min="15" max="15" width="10.59765625" style="35" customWidth="1"/>
    <col min="16" max="16" width="11.3984375" style="35" customWidth="1"/>
    <col min="17" max="16384" width="8.69921875" style="35"/>
  </cols>
  <sheetData>
    <row r="1" spans="1:17" s="28" customFormat="1" ht="18" x14ac:dyDescent="0.25">
      <c r="A1" s="497" t="s">
        <v>55</v>
      </c>
      <c r="B1" s="497"/>
      <c r="C1" s="497"/>
      <c r="D1" s="497"/>
      <c r="E1" s="497"/>
      <c r="F1" s="497"/>
      <c r="G1" s="497"/>
      <c r="H1" s="497"/>
      <c r="I1" s="497"/>
      <c r="J1" s="497"/>
      <c r="K1" s="497"/>
      <c r="L1" s="497"/>
    </row>
    <row r="2" spans="1:17" s="28" customFormat="1" ht="18" x14ac:dyDescent="0.25">
      <c r="A2" s="497" t="s">
        <v>0</v>
      </c>
      <c r="B2" s="497"/>
      <c r="C2" s="497"/>
      <c r="D2" s="497"/>
      <c r="E2" s="497"/>
      <c r="F2" s="497"/>
      <c r="G2" s="497"/>
      <c r="H2" s="497"/>
      <c r="I2" s="497"/>
      <c r="J2" s="497"/>
      <c r="K2" s="497"/>
      <c r="L2" s="497"/>
    </row>
    <row r="3" spans="1:17" s="28" customFormat="1" ht="18" x14ac:dyDescent="0.25">
      <c r="A3" s="497" t="s">
        <v>56</v>
      </c>
      <c r="B3" s="497"/>
      <c r="C3" s="497"/>
      <c r="D3" s="497"/>
      <c r="E3" s="497"/>
      <c r="F3" s="497"/>
      <c r="G3" s="497"/>
      <c r="H3" s="497"/>
      <c r="I3" s="497"/>
      <c r="J3" s="497"/>
      <c r="K3" s="497"/>
      <c r="L3" s="497"/>
    </row>
    <row r="5" spans="1:17" s="28" customFormat="1" ht="18" x14ac:dyDescent="0.25">
      <c r="A5" s="498" t="s">
        <v>1</v>
      </c>
      <c r="B5" s="498" t="s">
        <v>2</v>
      </c>
      <c r="C5" s="499" t="s">
        <v>21</v>
      </c>
      <c r="D5" s="499" t="s">
        <v>3</v>
      </c>
      <c r="E5" s="500" t="s">
        <v>4</v>
      </c>
      <c r="F5" s="501" t="s">
        <v>5</v>
      </c>
      <c r="G5" s="501"/>
      <c r="H5" s="502" t="s">
        <v>6</v>
      </c>
      <c r="I5" s="502"/>
      <c r="J5" s="502" t="s">
        <v>7</v>
      </c>
      <c r="K5" s="502" t="s">
        <v>8</v>
      </c>
      <c r="L5" s="502"/>
      <c r="M5" s="494" t="s">
        <v>22</v>
      </c>
      <c r="N5" s="495" t="s">
        <v>23</v>
      </c>
      <c r="O5" s="496"/>
      <c r="P5" s="493" t="s">
        <v>51</v>
      </c>
      <c r="Q5" s="493" t="s">
        <v>61</v>
      </c>
    </row>
    <row r="6" spans="1:17" s="28" customFormat="1" ht="54" x14ac:dyDescent="0.25">
      <c r="A6" s="498"/>
      <c r="B6" s="498"/>
      <c r="C6" s="499"/>
      <c r="D6" s="499"/>
      <c r="E6" s="500"/>
      <c r="F6" s="29" t="s">
        <v>9</v>
      </c>
      <c r="G6" s="30" t="s">
        <v>15</v>
      </c>
      <c r="H6" s="30" t="s">
        <v>10</v>
      </c>
      <c r="I6" s="30" t="s">
        <v>11</v>
      </c>
      <c r="J6" s="502"/>
      <c r="K6" s="502"/>
      <c r="L6" s="502"/>
      <c r="M6" s="494"/>
      <c r="N6" s="31" t="s">
        <v>24</v>
      </c>
      <c r="O6" s="32" t="s">
        <v>25</v>
      </c>
      <c r="P6" s="493"/>
      <c r="Q6" s="493"/>
    </row>
    <row r="7" spans="1:17" s="51" customFormat="1" ht="36" x14ac:dyDescent="0.25">
      <c r="A7" s="48">
        <v>1</v>
      </c>
      <c r="B7" s="54">
        <f>ต.ค.64!B7</f>
        <v>0</v>
      </c>
      <c r="C7" s="55">
        <f>ต.ค.64!C7</f>
        <v>0</v>
      </c>
      <c r="D7" s="55">
        <f>ต.ค.64!D7</f>
        <v>0</v>
      </c>
      <c r="E7" s="56">
        <f>ต.ค.64!E7</f>
        <v>0</v>
      </c>
      <c r="F7" s="54" t="str">
        <f>ต.ค.64!F7</f>
        <v>ผู้เสนอราคา</v>
      </c>
      <c r="G7" s="49" t="str">
        <f>ต.ค.64!G7</f>
        <v>ราคาที่เสนอ (บาท)</v>
      </c>
      <c r="H7" s="54" t="str">
        <f>ต.ค.64!H7</f>
        <v>ผู้ได้รับการคัดเลือก</v>
      </c>
      <c r="I7" s="55" t="str">
        <f>ต.ค.64!I7</f>
        <v>ราคาที่ตกลงซื้อ/จ้าง (บาท)</v>
      </c>
      <c r="J7" s="56">
        <f>ต.ค.64!J7</f>
        <v>0</v>
      </c>
      <c r="K7" s="50">
        <f>ต.ค.64!K7</f>
        <v>0</v>
      </c>
      <c r="L7" s="53">
        <f>ต.ค.64!L7</f>
        <v>0</v>
      </c>
      <c r="M7" s="65" t="e">
        <f>ต.ค.64!#REF!</f>
        <v>#REF!</v>
      </c>
      <c r="N7" s="66"/>
      <c r="O7" s="66" t="e">
        <f>ต.ค.64!#REF!</f>
        <v>#REF!</v>
      </c>
      <c r="P7" s="63">
        <v>23651</v>
      </c>
      <c r="Q7" s="67">
        <v>2565</v>
      </c>
    </row>
    <row r="8" spans="1:17" s="51" customFormat="1" ht="36" x14ac:dyDescent="0.25">
      <c r="A8" s="48">
        <v>2</v>
      </c>
      <c r="B8" s="54" t="str">
        <f>ต.ค.64!B8</f>
        <v xml:space="preserve">	 ซื้อเครื่องจัดระบบคิวอัตโนมัติ โดยวิธีเฉพาะเจาะจง</v>
      </c>
      <c r="C8" s="55">
        <f>ต.ค.64!C8</f>
        <v>315000</v>
      </c>
      <c r="D8" s="55">
        <f>ต.ค.64!D8</f>
        <v>312547</v>
      </c>
      <c r="E8" s="56" t="str">
        <f>ต.ค.64!E8</f>
        <v>วิธีเฉพาะเจาะจง</v>
      </c>
      <c r="F8" s="54" t="str">
        <f>ต.ค.64!F8</f>
        <v>บริษัท โมเดิร์น พอส จำกัด</v>
      </c>
      <c r="G8" s="58">
        <f>ต.ค.64!G8</f>
        <v>312547</v>
      </c>
      <c r="H8" s="54" t="str">
        <f>ต.ค.64!H8</f>
        <v>บริษัท โมเดิร์น พอส จำกัด</v>
      </c>
      <c r="I8" s="55">
        <f>ต.ค.64!I8</f>
        <v>312547</v>
      </c>
      <c r="J8" s="56" t="str">
        <f>ต.ค.64!J8</f>
        <v>ราคาเหมาะสม</v>
      </c>
      <c r="K8" s="50">
        <f>ต.ค.64!K8</f>
        <v>0</v>
      </c>
      <c r="L8" s="53" t="e">
        <f>ต.ค.64!#REF!</f>
        <v>#REF!</v>
      </c>
      <c r="M8" s="65" t="str">
        <f>ต.ค.64!L8</f>
        <v>งบครุภัณฑ์</v>
      </c>
      <c r="N8" s="66" t="e">
        <f>ต.ค.64!#REF!</f>
        <v>#REF!</v>
      </c>
      <c r="O8" s="66"/>
      <c r="P8" s="63">
        <v>23651</v>
      </c>
      <c r="Q8" s="67">
        <v>2565</v>
      </c>
    </row>
    <row r="9" spans="1:17" s="51" customFormat="1" ht="18" x14ac:dyDescent="0.25">
      <c r="A9" s="48">
        <v>3</v>
      </c>
      <c r="B9" s="54">
        <f>ต.ค.64!B9</f>
        <v>0</v>
      </c>
      <c r="C9" s="55">
        <f>ต.ค.64!C9</f>
        <v>0</v>
      </c>
      <c r="D9" s="55">
        <f>ต.ค.64!D9</f>
        <v>0</v>
      </c>
      <c r="E9" s="56">
        <f>ต.ค.64!E9</f>
        <v>0</v>
      </c>
      <c r="F9" s="54">
        <f>ต.ค.64!F9</f>
        <v>0</v>
      </c>
      <c r="G9" s="49">
        <f>ต.ค.64!G9</f>
        <v>0</v>
      </c>
      <c r="H9" s="54">
        <f>ต.ค.64!H9</f>
        <v>0</v>
      </c>
      <c r="I9" s="55">
        <f>ต.ค.64!I9</f>
        <v>0</v>
      </c>
      <c r="J9" s="56">
        <f>ต.ค.64!J9</f>
        <v>0</v>
      </c>
      <c r="K9" s="50">
        <f>ต.ค.64!K9</f>
        <v>44470</v>
      </c>
      <c r="L9" s="53" t="e">
        <f>ต.ค.64!#REF!</f>
        <v>#REF!</v>
      </c>
      <c r="M9" s="65">
        <f>ต.ค.64!L9</f>
        <v>0</v>
      </c>
      <c r="N9" s="66" t="e">
        <f>ต.ค.64!#REF!</f>
        <v>#REF!</v>
      </c>
      <c r="O9" s="66"/>
      <c r="P9" s="63">
        <v>23651</v>
      </c>
      <c r="Q9" s="67">
        <v>2564</v>
      </c>
    </row>
    <row r="10" spans="1:17" s="51" customFormat="1" ht="18" x14ac:dyDescent="0.25">
      <c r="A10" s="48">
        <v>4</v>
      </c>
      <c r="B10" s="54">
        <f>ต.ค.64!B10</f>
        <v>0</v>
      </c>
      <c r="C10" s="55">
        <f>ต.ค.64!C10</f>
        <v>0</v>
      </c>
      <c r="D10" s="55">
        <f>ต.ค.64!D10</f>
        <v>0</v>
      </c>
      <c r="E10" s="56">
        <f>ต.ค.64!E10</f>
        <v>0</v>
      </c>
      <c r="F10" s="54">
        <f>ต.ค.64!F10</f>
        <v>0</v>
      </c>
      <c r="G10" s="58">
        <f>ต.ค.64!G10</f>
        <v>0</v>
      </c>
      <c r="H10" s="54">
        <f>ต.ค.64!H10</f>
        <v>0</v>
      </c>
      <c r="I10" s="55">
        <f>ต.ค.64!I10</f>
        <v>0</v>
      </c>
      <c r="J10" s="56">
        <f>ต.ค.64!J10</f>
        <v>0</v>
      </c>
      <c r="K10" s="50" t="str">
        <f>ต.ค.64!K10</f>
        <v>PO:3300049859</v>
      </c>
      <c r="L10" s="53" t="e">
        <f>ต.ค.64!#REF!</f>
        <v>#REF!</v>
      </c>
      <c r="M10" s="65">
        <f>ต.ค.64!L10</f>
        <v>0</v>
      </c>
      <c r="N10" s="66" t="e">
        <f>ต.ค.64!#REF!</f>
        <v>#REF!</v>
      </c>
      <c r="O10" s="66"/>
      <c r="P10" s="63">
        <v>23651</v>
      </c>
      <c r="Q10" s="67">
        <v>2565</v>
      </c>
    </row>
    <row r="11" spans="1:17" s="51" customFormat="1" ht="18" x14ac:dyDescent="0.25">
      <c r="A11" s="48">
        <v>5</v>
      </c>
      <c r="B11" s="54" t="e">
        <f>ต.ค.64!#REF!</f>
        <v>#REF!</v>
      </c>
      <c r="C11" s="55" t="e">
        <f>ต.ค.64!#REF!</f>
        <v>#REF!</v>
      </c>
      <c r="D11" s="55" t="e">
        <f>ต.ค.64!#REF!</f>
        <v>#REF!</v>
      </c>
      <c r="E11" s="56" t="e">
        <f>ต.ค.64!#REF!</f>
        <v>#REF!</v>
      </c>
      <c r="F11" s="54" t="e">
        <f>ต.ค.64!#REF!</f>
        <v>#REF!</v>
      </c>
      <c r="G11" s="58" t="e">
        <f>ต.ค.64!#REF!</f>
        <v>#REF!</v>
      </c>
      <c r="H11" s="54" t="e">
        <f>ต.ค.64!#REF!</f>
        <v>#REF!</v>
      </c>
      <c r="I11" s="55" t="e">
        <f>ต.ค.64!#REF!</f>
        <v>#REF!</v>
      </c>
      <c r="J11" s="56" t="e">
        <f>ต.ค.64!#REF!</f>
        <v>#REF!</v>
      </c>
      <c r="K11" s="50" t="e">
        <f>ต.ค.64!#REF!</f>
        <v>#REF!</v>
      </c>
      <c r="L11" s="53" t="e">
        <f>ต.ค.64!#REF!</f>
        <v>#REF!</v>
      </c>
      <c r="M11" s="65" t="e">
        <f>ต.ค.64!#REF!</f>
        <v>#REF!</v>
      </c>
      <c r="N11" s="66" t="e">
        <f>ต.ค.64!#REF!</f>
        <v>#REF!</v>
      </c>
      <c r="O11" s="66"/>
      <c r="P11" s="63">
        <v>23651</v>
      </c>
      <c r="Q11" s="67">
        <v>2565</v>
      </c>
    </row>
    <row r="12" spans="1:17" s="52" customFormat="1" ht="18" x14ac:dyDescent="0.25">
      <c r="A12" s="48">
        <v>6</v>
      </c>
      <c r="B12" s="54">
        <f>ต.ค.64!B11</f>
        <v>0</v>
      </c>
      <c r="C12" s="55">
        <f>ต.ค.64!C11</f>
        <v>0</v>
      </c>
      <c r="D12" s="55">
        <f>ต.ค.64!D11</f>
        <v>0</v>
      </c>
      <c r="E12" s="56">
        <f>ต.ค.64!E11</f>
        <v>0</v>
      </c>
      <c r="F12" s="54">
        <f>ต.ค.64!F11</f>
        <v>0</v>
      </c>
      <c r="G12" s="49">
        <f>ต.ค.64!G11</f>
        <v>0</v>
      </c>
      <c r="H12" s="54">
        <f>ต.ค.64!H11</f>
        <v>0</v>
      </c>
      <c r="I12" s="55">
        <f>ต.ค.64!I11</f>
        <v>0</v>
      </c>
      <c r="J12" s="56">
        <f>ต.ค.64!J11</f>
        <v>0</v>
      </c>
      <c r="K12" s="50">
        <f>ต.ค.64!K11</f>
        <v>0</v>
      </c>
      <c r="L12" s="53" t="e">
        <f>ต.ค.64!#REF!</f>
        <v>#REF!</v>
      </c>
      <c r="M12" s="65">
        <f>ต.ค.64!L11</f>
        <v>0</v>
      </c>
      <c r="N12" s="66" t="e">
        <f>ต.ค.64!#REF!</f>
        <v>#REF!</v>
      </c>
      <c r="O12" s="66"/>
      <c r="P12" s="63">
        <v>23651</v>
      </c>
      <c r="Q12" s="67">
        <v>2565</v>
      </c>
    </row>
    <row r="13" spans="1:17" s="52" customFormat="1" ht="36" x14ac:dyDescent="0.25">
      <c r="A13" s="48">
        <v>7</v>
      </c>
      <c r="B13" s="54" t="str">
        <f>ต.ค.64!B12</f>
        <v xml:space="preserve">จ้างงานจ้างสำรวจหาจุดรั่วในระบบจ่ายน้ำ จำนวน 24 DMA </v>
      </c>
      <c r="C13" s="55">
        <f>ต.ค.64!C12</f>
        <v>499904</v>
      </c>
      <c r="D13" s="55">
        <f>ต.ค.64!D12</f>
        <v>499829.1</v>
      </c>
      <c r="E13" s="56" t="str">
        <f>ต.ค.64!E12</f>
        <v>วิธีเฉพาะเจาะจง</v>
      </c>
      <c r="F13" s="54" t="str">
        <f>ต.ค.64!F12</f>
        <v>บริษัท คงสงวนเอ็นจิเนียริ่ง (1993) จำกัด</v>
      </c>
      <c r="G13" s="49">
        <f>ต.ค.64!G12</f>
        <v>484614.77</v>
      </c>
      <c r="H13" s="54" t="str">
        <f>ต.ค.64!H12</f>
        <v>บริษัท คงสงวนเอ็นจิเนียริ่ง (1993) จำกัด</v>
      </c>
      <c r="I13" s="55">
        <f>ต.ค.64!I12</f>
        <v>484614.77</v>
      </c>
      <c r="J13" s="56" t="str">
        <f>ต.ค.64!J12</f>
        <v>ราคาเหมาะสม</v>
      </c>
      <c r="K13" s="50" t="str">
        <f>ต.ค.64!K12</f>
        <v>สร.54-01(65)</v>
      </c>
      <c r="L13" s="53" t="e">
        <f>ต.ค.64!#REF!</f>
        <v>#REF!</v>
      </c>
      <c r="M13" s="65" t="str">
        <f>ต.ค.64!L12</f>
        <v>ค่าจ้างเหมาสำรวจหาท่อรั่ว</v>
      </c>
      <c r="N13" s="66" t="e">
        <f>ต.ค.64!#REF!</f>
        <v>#REF!</v>
      </c>
      <c r="O13" s="66"/>
      <c r="P13" s="63">
        <v>23651</v>
      </c>
      <c r="Q13" s="67">
        <v>2565</v>
      </c>
    </row>
    <row r="14" spans="1:17" s="52" customFormat="1" ht="18" x14ac:dyDescent="0.25">
      <c r="A14" s="48">
        <v>8</v>
      </c>
      <c r="B14" s="54" t="str">
        <f>ต.ค.64!B13</f>
        <v xml:space="preserve">พื้นที่สำนักงานประปาสาขาบางบัวทอง </v>
      </c>
      <c r="C14" s="55">
        <f>ต.ค.64!C13</f>
        <v>0</v>
      </c>
      <c r="D14" s="55">
        <f>ต.ค.64!D13</f>
        <v>0</v>
      </c>
      <c r="E14" s="56">
        <f>ต.ค.64!E13</f>
        <v>0</v>
      </c>
      <c r="F14" s="54">
        <f>ต.ค.64!F13</f>
        <v>0</v>
      </c>
      <c r="G14" s="49">
        <f>ต.ค.64!G13</f>
        <v>0</v>
      </c>
      <c r="H14" s="54">
        <f>ต.ค.64!H13</f>
        <v>0</v>
      </c>
      <c r="I14" s="55">
        <f>ต.ค.64!I13</f>
        <v>0</v>
      </c>
      <c r="J14" s="56">
        <f>ต.ค.64!J13</f>
        <v>0</v>
      </c>
      <c r="K14" s="50">
        <f>ต.ค.64!K13</f>
        <v>44470</v>
      </c>
      <c r="L14" s="53" t="e">
        <f>ต.ค.64!#REF!</f>
        <v>#REF!</v>
      </c>
      <c r="M14" s="65">
        <f>ต.ค.64!L13</f>
        <v>0</v>
      </c>
      <c r="N14" s="66" t="e">
        <f>ต.ค.64!#REF!</f>
        <v>#REF!</v>
      </c>
      <c r="O14" s="66"/>
      <c r="P14" s="63">
        <v>23651</v>
      </c>
      <c r="Q14" s="67">
        <v>2565</v>
      </c>
    </row>
    <row r="15" spans="1:17" s="52" customFormat="1" ht="18" x14ac:dyDescent="0.25">
      <c r="A15" s="48">
        <v>9</v>
      </c>
      <c r="B15" s="54" t="str">
        <f>ต.ค.64!B14</f>
        <v>สัญญาเลขที่ สร.54-01(65)</v>
      </c>
      <c r="C15" s="55">
        <f>ต.ค.64!C14</f>
        <v>0</v>
      </c>
      <c r="D15" s="55">
        <f>ต.ค.64!D14</f>
        <v>0</v>
      </c>
      <c r="E15" s="56">
        <f>ต.ค.64!E14</f>
        <v>0</v>
      </c>
      <c r="F15" s="54">
        <f>ต.ค.64!F14</f>
        <v>0</v>
      </c>
      <c r="G15" s="49">
        <f>ต.ค.64!G14</f>
        <v>0</v>
      </c>
      <c r="H15" s="54">
        <f>ต.ค.64!H14</f>
        <v>0</v>
      </c>
      <c r="I15" s="55">
        <f>ต.ค.64!I14</f>
        <v>0</v>
      </c>
      <c r="J15" s="56">
        <f>ต.ค.64!J14</f>
        <v>0</v>
      </c>
      <c r="K15" s="50" t="str">
        <f>ต.ค.64!K14</f>
        <v>PO:3300050861</v>
      </c>
      <c r="L15" s="53" t="e">
        <f>ต.ค.64!#REF!</f>
        <v>#REF!</v>
      </c>
      <c r="M15" s="65">
        <f>ต.ค.64!L14</f>
        <v>0</v>
      </c>
      <c r="N15" s="66" t="e">
        <f>ต.ค.64!#REF!</f>
        <v>#REF!</v>
      </c>
      <c r="O15" s="66"/>
      <c r="P15" s="63">
        <v>23651</v>
      </c>
      <c r="Q15" s="67">
        <v>2565</v>
      </c>
    </row>
    <row r="16" spans="1:17" s="52" customFormat="1" ht="18" x14ac:dyDescent="0.25">
      <c r="A16" s="48">
        <v>10</v>
      </c>
      <c r="B16" s="54">
        <f>ต.ค.64!B15</f>
        <v>0</v>
      </c>
      <c r="C16" s="55">
        <f>ต.ค.64!C15</f>
        <v>0</v>
      </c>
      <c r="D16" s="55">
        <f>ต.ค.64!D15</f>
        <v>0</v>
      </c>
      <c r="E16" s="56">
        <f>ต.ค.64!E15</f>
        <v>0</v>
      </c>
      <c r="F16" s="54">
        <f>ต.ค.64!F15</f>
        <v>0</v>
      </c>
      <c r="G16" s="49">
        <f>ต.ค.64!G15</f>
        <v>0</v>
      </c>
      <c r="H16" s="54">
        <f>ต.ค.64!H15</f>
        <v>0</v>
      </c>
      <c r="I16" s="55">
        <f>ต.ค.64!I15</f>
        <v>0</v>
      </c>
      <c r="J16" s="56">
        <f>ต.ค.64!J15</f>
        <v>0</v>
      </c>
      <c r="K16" s="50">
        <f>ต.ค.64!K15</f>
        <v>0</v>
      </c>
      <c r="L16" s="53" t="e">
        <f>ต.ค.64!#REF!</f>
        <v>#REF!</v>
      </c>
      <c r="M16" s="65">
        <f>ต.ค.64!L15</f>
        <v>0</v>
      </c>
      <c r="N16" s="66" t="e">
        <f>ต.ค.64!#REF!</f>
        <v>#REF!</v>
      </c>
      <c r="O16" s="66"/>
      <c r="P16" s="63">
        <v>23651</v>
      </c>
      <c r="Q16" s="67">
        <v>2565</v>
      </c>
    </row>
    <row r="17" spans="1:17" s="52" customFormat="1" ht="18" x14ac:dyDescent="0.25">
      <c r="A17" s="48">
        <v>11</v>
      </c>
      <c r="B17" s="54">
        <f>ต.ค.64!B16</f>
        <v>0</v>
      </c>
      <c r="C17" s="55">
        <f>ต.ค.64!C16</f>
        <v>0</v>
      </c>
      <c r="D17" s="55">
        <f>ต.ค.64!D16</f>
        <v>0</v>
      </c>
      <c r="E17" s="56">
        <f>ต.ค.64!E16</f>
        <v>0</v>
      </c>
      <c r="F17" s="54">
        <f>ต.ค.64!F16</f>
        <v>0</v>
      </c>
      <c r="G17" s="49">
        <f>ต.ค.64!G16</f>
        <v>0</v>
      </c>
      <c r="H17" s="54">
        <f>ต.ค.64!H16</f>
        <v>0</v>
      </c>
      <c r="I17" s="55">
        <f>ต.ค.64!I16</f>
        <v>0</v>
      </c>
      <c r="J17" s="56">
        <f>ต.ค.64!J16</f>
        <v>0</v>
      </c>
      <c r="K17" s="50">
        <f>ต.ค.64!K16</f>
        <v>0</v>
      </c>
      <c r="L17" s="53" t="e">
        <f>ต.ค.64!#REF!</f>
        <v>#REF!</v>
      </c>
      <c r="M17" s="65">
        <f>ต.ค.64!L16</f>
        <v>0</v>
      </c>
      <c r="N17" s="66" t="e">
        <f>ต.ค.64!#REF!</f>
        <v>#REF!</v>
      </c>
      <c r="O17" s="66"/>
      <c r="P17" s="63">
        <v>23651</v>
      </c>
      <c r="Q17" s="67">
        <v>2565</v>
      </c>
    </row>
    <row r="18" spans="1:17" ht="18" x14ac:dyDescent="0.35">
      <c r="A18" s="33">
        <v>12</v>
      </c>
      <c r="B18" s="45"/>
      <c r="C18" s="46"/>
      <c r="D18" s="46"/>
      <c r="E18" s="47"/>
      <c r="F18" s="45"/>
      <c r="G18" s="46"/>
      <c r="H18" s="45"/>
      <c r="I18" s="46"/>
      <c r="J18" s="47"/>
      <c r="K18" s="47"/>
      <c r="L18" s="36"/>
      <c r="M18" s="34"/>
      <c r="N18" s="34"/>
      <c r="O18" s="34"/>
      <c r="P18" s="64">
        <v>23682</v>
      </c>
      <c r="Q18" s="67"/>
    </row>
    <row r="19" spans="1:17" ht="18" x14ac:dyDescent="0.35">
      <c r="A19" s="33">
        <v>13</v>
      </c>
      <c r="B19" s="45"/>
      <c r="C19" s="46"/>
      <c r="D19" s="46"/>
      <c r="E19" s="47"/>
      <c r="F19" s="45"/>
      <c r="G19" s="46"/>
      <c r="H19" s="45"/>
      <c r="I19" s="46"/>
      <c r="J19" s="47"/>
      <c r="K19" s="47"/>
      <c r="L19" s="36"/>
      <c r="M19" s="34"/>
      <c r="N19" s="34"/>
      <c r="O19" s="34"/>
      <c r="P19" s="64">
        <v>23682</v>
      </c>
      <c r="Q19" s="67"/>
    </row>
    <row r="20" spans="1:17" ht="18" x14ac:dyDescent="0.35">
      <c r="A20" s="33">
        <v>14</v>
      </c>
      <c r="B20" s="45"/>
      <c r="C20" s="46"/>
      <c r="D20" s="46"/>
      <c r="E20" s="47"/>
      <c r="F20" s="45"/>
      <c r="G20" s="46"/>
      <c r="H20" s="45"/>
      <c r="I20" s="46"/>
      <c r="J20" s="47"/>
      <c r="K20" s="47"/>
      <c r="L20" s="36"/>
      <c r="M20" s="34"/>
      <c r="N20" s="34"/>
      <c r="O20" s="34"/>
      <c r="P20" s="64">
        <v>23682</v>
      </c>
      <c r="Q20" s="67"/>
    </row>
    <row r="21" spans="1:17" ht="18" x14ac:dyDescent="0.35">
      <c r="A21" s="33">
        <v>15</v>
      </c>
      <c r="B21" s="45"/>
      <c r="C21" s="46"/>
      <c r="D21" s="46"/>
      <c r="E21" s="47"/>
      <c r="F21" s="45"/>
      <c r="G21" s="46"/>
      <c r="H21" s="45"/>
      <c r="I21" s="46"/>
      <c r="J21" s="47"/>
      <c r="K21" s="47"/>
      <c r="L21" s="36"/>
      <c r="M21" s="34"/>
      <c r="N21" s="34"/>
      <c r="O21" s="34"/>
      <c r="P21" s="64">
        <v>23682</v>
      </c>
      <c r="Q21" s="67"/>
    </row>
    <row r="22" spans="1:17" ht="18" x14ac:dyDescent="0.35">
      <c r="A22" s="33">
        <v>16</v>
      </c>
      <c r="B22" s="45"/>
      <c r="C22" s="46"/>
      <c r="D22" s="46"/>
      <c r="E22" s="47"/>
      <c r="F22" s="45"/>
      <c r="G22" s="46"/>
      <c r="H22" s="45"/>
      <c r="I22" s="46"/>
      <c r="J22" s="47"/>
      <c r="K22" s="47"/>
      <c r="L22" s="36"/>
      <c r="M22" s="34"/>
      <c r="N22" s="34"/>
      <c r="O22" s="34"/>
      <c r="P22" s="64">
        <v>23682</v>
      </c>
      <c r="Q22" s="67"/>
    </row>
    <row r="23" spans="1:17" ht="18" x14ac:dyDescent="0.35">
      <c r="A23" s="33">
        <v>17</v>
      </c>
      <c r="B23" s="45"/>
      <c r="C23" s="46"/>
      <c r="D23" s="46"/>
      <c r="E23" s="47"/>
      <c r="F23" s="45"/>
      <c r="G23" s="46"/>
      <c r="H23" s="45"/>
      <c r="I23" s="46"/>
      <c r="J23" s="47"/>
      <c r="K23" s="47"/>
      <c r="L23" s="36"/>
      <c r="M23" s="34"/>
      <c r="N23" s="34"/>
      <c r="O23" s="34"/>
      <c r="P23" s="64">
        <v>23712</v>
      </c>
      <c r="Q23" s="67"/>
    </row>
    <row r="24" spans="1:17" ht="18" x14ac:dyDescent="0.35">
      <c r="A24" s="33">
        <v>18</v>
      </c>
      <c r="B24" s="45"/>
      <c r="C24" s="46"/>
      <c r="D24" s="46"/>
      <c r="E24" s="47"/>
      <c r="F24" s="45"/>
      <c r="G24" s="46"/>
      <c r="H24" s="45"/>
      <c r="I24" s="46"/>
      <c r="J24" s="47"/>
      <c r="K24" s="47"/>
      <c r="L24" s="36"/>
      <c r="M24" s="34"/>
      <c r="N24" s="34"/>
      <c r="O24" s="34"/>
      <c r="P24" s="64">
        <v>23712</v>
      </c>
      <c r="Q24" s="68"/>
    </row>
  </sheetData>
  <mergeCells count="16">
    <mergeCell ref="Q5:Q6"/>
    <mergeCell ref="M5:M6"/>
    <mergeCell ref="N5:O5"/>
    <mergeCell ref="P5:P6"/>
    <mergeCell ref="A1:L1"/>
    <mergeCell ref="A2:L2"/>
    <mergeCell ref="A3:L3"/>
    <mergeCell ref="A5:A6"/>
    <mergeCell ref="B5:B6"/>
    <mergeCell ref="C5:C6"/>
    <mergeCell ref="D5:D6"/>
    <mergeCell ref="E5:E6"/>
    <mergeCell ref="F5:G5"/>
    <mergeCell ref="H5:I5"/>
    <mergeCell ref="J5:J6"/>
    <mergeCell ref="K5:L6"/>
  </mergeCells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9D32F7-6CD2-428C-B797-5F5441086C00}">
  <sheetPr codeName="Sheet4"/>
  <dimension ref="A1:N145"/>
  <sheetViews>
    <sheetView topLeftCell="A64" zoomScaleNormal="100" workbookViewId="0">
      <pane xSplit="2" topLeftCell="C1" activePane="topRight" state="frozen"/>
      <selection activeCell="A6" sqref="A6"/>
      <selection pane="topRight" activeCell="D73" sqref="D73"/>
    </sheetView>
  </sheetViews>
  <sheetFormatPr defaultColWidth="8.19921875" defaultRowHeight="21" x14ac:dyDescent="0.25"/>
  <cols>
    <col min="1" max="1" width="5.5" style="69" customWidth="1"/>
    <col min="2" max="2" width="34.19921875" style="143" customWidth="1"/>
    <col min="3" max="3" width="11.3984375" style="69" customWidth="1"/>
    <col min="4" max="4" width="9.69921875" style="69" bestFit="1" customWidth="1"/>
    <col min="5" max="5" width="9.59765625" style="69" bestFit="1" customWidth="1"/>
    <col min="6" max="6" width="20" style="143" customWidth="1"/>
    <col min="7" max="7" width="10.19921875" style="144" customWidth="1"/>
    <col min="8" max="8" width="17.5" style="312" customWidth="1"/>
    <col min="9" max="9" width="10.3984375" style="145" customWidth="1"/>
    <col min="10" max="10" width="11.19921875" style="69" bestFit="1" customWidth="1"/>
    <col min="11" max="11" width="13" style="69" customWidth="1"/>
    <col min="12" max="12" width="30" style="69" customWidth="1"/>
    <col min="13" max="13" width="5.09765625" style="69" bestFit="1" customWidth="1"/>
    <col min="14" max="14" width="7.3984375" style="69" customWidth="1"/>
    <col min="15" max="16384" width="8.19921875" style="69"/>
  </cols>
  <sheetData>
    <row r="1" spans="1:14" x14ac:dyDescent="0.25">
      <c r="A1" s="507"/>
      <c r="B1" s="507"/>
      <c r="C1" s="507"/>
      <c r="D1" s="507"/>
      <c r="E1" s="507"/>
      <c r="F1" s="507"/>
      <c r="G1" s="507"/>
      <c r="H1" s="507"/>
      <c r="I1" s="507"/>
      <c r="J1" s="507"/>
      <c r="K1" s="507"/>
      <c r="L1" s="172"/>
      <c r="N1" s="339" t="s">
        <v>70</v>
      </c>
    </row>
    <row r="2" spans="1:14" x14ac:dyDescent="0.25">
      <c r="A2" s="513" t="s">
        <v>71</v>
      </c>
      <c r="B2" s="513"/>
      <c r="C2" s="513"/>
      <c r="D2" s="513"/>
      <c r="E2" s="513"/>
      <c r="F2" s="513"/>
      <c r="G2" s="513"/>
      <c r="H2" s="513"/>
      <c r="I2" s="513"/>
      <c r="J2" s="513"/>
      <c r="K2" s="513"/>
      <c r="L2" s="513"/>
      <c r="M2" s="513"/>
      <c r="N2" s="513"/>
    </row>
    <row r="3" spans="1:14" x14ac:dyDescent="0.25">
      <c r="A3" s="513" t="s">
        <v>72</v>
      </c>
      <c r="B3" s="513"/>
      <c r="C3" s="513"/>
      <c r="D3" s="513"/>
      <c r="E3" s="513"/>
      <c r="F3" s="513"/>
      <c r="G3" s="513"/>
      <c r="H3" s="513"/>
      <c r="I3" s="513"/>
      <c r="J3" s="513"/>
      <c r="K3" s="513"/>
      <c r="L3" s="513"/>
      <c r="M3" s="513"/>
      <c r="N3" s="513"/>
    </row>
    <row r="4" spans="1:14" x14ac:dyDescent="0.25">
      <c r="A4" s="514" t="s">
        <v>73</v>
      </c>
      <c r="B4" s="514"/>
      <c r="C4" s="514"/>
      <c r="D4" s="514"/>
      <c r="E4" s="514"/>
      <c r="F4" s="514"/>
      <c r="G4" s="514"/>
      <c r="H4" s="514"/>
      <c r="I4" s="514"/>
      <c r="J4" s="514"/>
      <c r="K4" s="514"/>
      <c r="L4" s="514"/>
      <c r="M4" s="514"/>
      <c r="N4" s="514"/>
    </row>
    <row r="5" spans="1:14" ht="17.25" customHeight="1" x14ac:dyDescent="0.25">
      <c r="A5" s="70"/>
      <c r="B5" s="70"/>
      <c r="C5" s="70"/>
      <c r="D5" s="70"/>
      <c r="E5" s="70"/>
      <c r="F5" s="70"/>
      <c r="G5" s="71"/>
      <c r="H5" s="309"/>
      <c r="I5" s="72"/>
      <c r="J5" s="70"/>
      <c r="K5" s="70"/>
      <c r="L5" s="70"/>
    </row>
    <row r="6" spans="1:14" s="73" customFormat="1" ht="47.25" customHeight="1" x14ac:dyDescent="0.25">
      <c r="A6" s="508" t="s">
        <v>1</v>
      </c>
      <c r="B6" s="509" t="s">
        <v>74</v>
      </c>
      <c r="C6" s="506" t="s">
        <v>75</v>
      </c>
      <c r="D6" s="508" t="s">
        <v>76</v>
      </c>
      <c r="E6" s="508" t="s">
        <v>4</v>
      </c>
      <c r="F6" s="508" t="s">
        <v>5</v>
      </c>
      <c r="G6" s="508"/>
      <c r="H6" s="508" t="s">
        <v>77</v>
      </c>
      <c r="I6" s="508"/>
      <c r="J6" s="511" t="s">
        <v>78</v>
      </c>
      <c r="K6" s="506" t="s">
        <v>8</v>
      </c>
      <c r="L6" s="503" t="s">
        <v>22</v>
      </c>
      <c r="M6" s="504" t="s">
        <v>218</v>
      </c>
      <c r="N6" s="505"/>
    </row>
    <row r="7" spans="1:14" s="73" customFormat="1" ht="54.75" customHeight="1" x14ac:dyDescent="0.25">
      <c r="A7" s="508"/>
      <c r="B7" s="510"/>
      <c r="C7" s="506"/>
      <c r="D7" s="508"/>
      <c r="E7" s="508"/>
      <c r="F7" s="173" t="s">
        <v>9</v>
      </c>
      <c r="G7" s="343" t="s">
        <v>79</v>
      </c>
      <c r="H7" s="171" t="s">
        <v>10</v>
      </c>
      <c r="I7" s="344" t="s">
        <v>80</v>
      </c>
      <c r="J7" s="512"/>
      <c r="K7" s="506"/>
      <c r="L7" s="503"/>
      <c r="M7" s="170" t="s">
        <v>24</v>
      </c>
      <c r="N7" s="170" t="s">
        <v>265</v>
      </c>
    </row>
    <row r="8" spans="1:14" s="73" customFormat="1" ht="30.6" x14ac:dyDescent="0.3">
      <c r="A8" s="74">
        <v>1</v>
      </c>
      <c r="B8" s="75" t="s">
        <v>81</v>
      </c>
      <c r="C8" s="76">
        <v>315000</v>
      </c>
      <c r="D8" s="77">
        <v>312547</v>
      </c>
      <c r="E8" s="78" t="s">
        <v>13</v>
      </c>
      <c r="F8" s="303" t="s">
        <v>82</v>
      </c>
      <c r="G8" s="79">
        <v>312547</v>
      </c>
      <c r="H8" s="303" t="s">
        <v>82</v>
      </c>
      <c r="I8" s="79">
        <v>312547</v>
      </c>
      <c r="J8" s="80" t="s">
        <v>20</v>
      </c>
      <c r="K8" s="81"/>
      <c r="L8" s="81" t="s">
        <v>26</v>
      </c>
      <c r="M8" s="324" t="s">
        <v>233</v>
      </c>
      <c r="N8" s="324"/>
    </row>
    <row r="9" spans="1:14" s="73" customFormat="1" ht="30.6" x14ac:dyDescent="0.25">
      <c r="A9" s="74"/>
      <c r="B9" s="82"/>
      <c r="C9" s="83"/>
      <c r="D9" s="84"/>
      <c r="E9" s="74"/>
      <c r="F9" s="302"/>
      <c r="G9" s="85"/>
      <c r="H9" s="100"/>
      <c r="I9" s="86"/>
      <c r="J9" s="74"/>
      <c r="K9" s="87">
        <v>44470</v>
      </c>
      <c r="L9" s="87"/>
      <c r="M9" s="325"/>
      <c r="N9" s="325"/>
    </row>
    <row r="10" spans="1:14" s="73" customFormat="1" ht="30.6" x14ac:dyDescent="0.25">
      <c r="A10" s="74"/>
      <c r="B10" s="82"/>
      <c r="C10" s="83"/>
      <c r="D10" s="84"/>
      <c r="E10" s="88"/>
      <c r="F10" s="302"/>
      <c r="G10" s="89"/>
      <c r="H10" s="100"/>
      <c r="I10" s="86"/>
      <c r="J10" s="74"/>
      <c r="K10" s="87" t="s">
        <v>83</v>
      </c>
      <c r="L10" s="87"/>
      <c r="M10" s="325"/>
      <c r="N10" s="325"/>
    </row>
    <row r="11" spans="1:14" s="73" customFormat="1" ht="30.6" x14ac:dyDescent="0.25">
      <c r="A11" s="91"/>
      <c r="B11" s="92"/>
      <c r="C11" s="93"/>
      <c r="D11" s="94"/>
      <c r="E11" s="95"/>
      <c r="F11" s="304"/>
      <c r="G11" s="96"/>
      <c r="H11" s="305"/>
      <c r="I11" s="97"/>
      <c r="J11" s="91"/>
      <c r="K11" s="98"/>
      <c r="L11" s="98"/>
      <c r="M11" s="326"/>
      <c r="N11" s="326"/>
    </row>
    <row r="12" spans="1:14" s="73" customFormat="1" ht="31.2" x14ac:dyDescent="0.3">
      <c r="A12" s="74">
        <v>2</v>
      </c>
      <c r="B12" s="82" t="s">
        <v>84</v>
      </c>
      <c r="C12" s="83">
        <v>499904</v>
      </c>
      <c r="D12" s="99">
        <v>499829.1</v>
      </c>
      <c r="E12" s="88" t="s">
        <v>13</v>
      </c>
      <c r="F12" s="302" t="s">
        <v>85</v>
      </c>
      <c r="G12" s="89">
        <v>484614.77</v>
      </c>
      <c r="H12" s="302" t="s">
        <v>85</v>
      </c>
      <c r="I12" s="89">
        <v>484614.77</v>
      </c>
      <c r="J12" s="100" t="s">
        <v>20</v>
      </c>
      <c r="K12" s="101" t="s">
        <v>86</v>
      </c>
      <c r="L12" s="101" t="s">
        <v>44</v>
      </c>
      <c r="M12" s="327" t="s">
        <v>233</v>
      </c>
      <c r="N12" s="327"/>
    </row>
    <row r="13" spans="1:14" s="73" customFormat="1" ht="30.6" x14ac:dyDescent="0.25">
      <c r="A13" s="74"/>
      <c r="B13" s="82" t="s">
        <v>87</v>
      </c>
      <c r="C13" s="83"/>
      <c r="D13" s="84"/>
      <c r="E13" s="74"/>
      <c r="F13" s="302"/>
      <c r="G13" s="85"/>
      <c r="H13" s="100"/>
      <c r="I13" s="86"/>
      <c r="J13" s="74"/>
      <c r="K13" s="87">
        <v>44470</v>
      </c>
      <c r="L13" s="87"/>
      <c r="M13" s="328"/>
      <c r="N13" s="328"/>
    </row>
    <row r="14" spans="1:14" s="73" customFormat="1" ht="30.6" x14ac:dyDescent="0.25">
      <c r="A14" s="74"/>
      <c r="B14" s="82" t="s">
        <v>88</v>
      </c>
      <c r="C14" s="83"/>
      <c r="D14" s="84"/>
      <c r="E14" s="88"/>
      <c r="F14" s="302"/>
      <c r="G14" s="89"/>
      <c r="H14" s="100"/>
      <c r="I14" s="86"/>
      <c r="J14" s="74"/>
      <c r="K14" s="87" t="s">
        <v>89</v>
      </c>
      <c r="L14" s="87"/>
      <c r="M14" s="328"/>
      <c r="N14" s="328"/>
    </row>
    <row r="15" spans="1:14" s="73" customFormat="1" ht="30.6" x14ac:dyDescent="0.25">
      <c r="A15" s="74"/>
      <c r="B15" s="90"/>
      <c r="C15" s="83"/>
      <c r="D15" s="84"/>
      <c r="E15" s="88"/>
      <c r="F15" s="302"/>
      <c r="G15" s="89"/>
      <c r="H15" s="100"/>
      <c r="I15" s="86"/>
      <c r="J15" s="74"/>
      <c r="K15" s="87"/>
      <c r="L15" s="87"/>
      <c r="M15" s="328"/>
      <c r="N15" s="328"/>
    </row>
    <row r="16" spans="1:14" s="73" customFormat="1" ht="30.6" x14ac:dyDescent="0.25">
      <c r="A16" s="91"/>
      <c r="B16" s="102"/>
      <c r="C16" s="93"/>
      <c r="D16" s="94"/>
      <c r="E16" s="95"/>
      <c r="F16" s="305"/>
      <c r="G16" s="97"/>
      <c r="H16" s="305"/>
      <c r="I16" s="97"/>
      <c r="J16" s="91"/>
      <c r="K16" s="103"/>
      <c r="L16" s="103"/>
      <c r="M16" s="329"/>
      <c r="N16" s="329"/>
    </row>
    <row r="17" spans="1:14" s="73" customFormat="1" ht="30.6" x14ac:dyDescent="0.3">
      <c r="A17" s="104">
        <v>3</v>
      </c>
      <c r="B17" s="82" t="s">
        <v>90</v>
      </c>
      <c r="C17" s="76">
        <v>499904</v>
      </c>
      <c r="D17" s="77">
        <v>499829.1</v>
      </c>
      <c r="E17" s="78" t="s">
        <v>13</v>
      </c>
      <c r="F17" s="302" t="s">
        <v>91</v>
      </c>
      <c r="G17" s="79">
        <v>484614.77</v>
      </c>
      <c r="H17" s="302" t="s">
        <v>91</v>
      </c>
      <c r="I17" s="79">
        <v>484614.77</v>
      </c>
      <c r="J17" s="80" t="s">
        <v>20</v>
      </c>
      <c r="K17" s="81" t="s">
        <v>92</v>
      </c>
      <c r="L17" s="81" t="s">
        <v>44</v>
      </c>
      <c r="M17" s="327" t="s">
        <v>233</v>
      </c>
      <c r="N17" s="327"/>
    </row>
    <row r="18" spans="1:14" s="73" customFormat="1" ht="30.6" x14ac:dyDescent="0.25">
      <c r="A18" s="74"/>
      <c r="B18" s="82" t="s">
        <v>93</v>
      </c>
      <c r="C18" s="83"/>
      <c r="D18" s="84"/>
      <c r="E18" s="74"/>
      <c r="F18" s="302"/>
      <c r="G18" s="85"/>
      <c r="H18" s="100"/>
      <c r="I18" s="86"/>
      <c r="J18" s="74"/>
      <c r="K18" s="87">
        <v>44470</v>
      </c>
      <c r="L18" s="87"/>
      <c r="M18" s="328"/>
      <c r="N18" s="328"/>
    </row>
    <row r="19" spans="1:14" s="73" customFormat="1" ht="30.6" x14ac:dyDescent="0.25">
      <c r="A19" s="74"/>
      <c r="B19" s="82" t="s">
        <v>94</v>
      </c>
      <c r="C19" s="83"/>
      <c r="D19" s="84"/>
      <c r="E19" s="88"/>
      <c r="F19" s="302"/>
      <c r="G19" s="89"/>
      <c r="H19" s="100"/>
      <c r="I19" s="86"/>
      <c r="J19" s="74"/>
      <c r="K19" s="87" t="s">
        <v>95</v>
      </c>
      <c r="L19" s="87"/>
      <c r="M19" s="328"/>
      <c r="N19" s="328"/>
    </row>
    <row r="20" spans="1:14" s="73" customFormat="1" ht="30.6" x14ac:dyDescent="0.25">
      <c r="A20" s="74"/>
      <c r="B20" s="90"/>
      <c r="C20" s="83"/>
      <c r="D20" s="84"/>
      <c r="E20" s="88"/>
      <c r="F20" s="302"/>
      <c r="G20" s="89"/>
      <c r="H20" s="100"/>
      <c r="I20" s="86"/>
      <c r="J20" s="74"/>
      <c r="K20" s="87"/>
      <c r="L20" s="87"/>
      <c r="M20" s="328"/>
      <c r="N20" s="328"/>
    </row>
    <row r="21" spans="1:14" s="73" customFormat="1" ht="30.6" x14ac:dyDescent="0.25">
      <c r="A21" s="91"/>
      <c r="B21" s="102"/>
      <c r="C21" s="93"/>
      <c r="D21" s="94"/>
      <c r="E21" s="95"/>
      <c r="F21" s="305"/>
      <c r="G21" s="97"/>
      <c r="H21" s="305"/>
      <c r="I21" s="97"/>
      <c r="J21" s="91"/>
      <c r="K21" s="103"/>
      <c r="L21" s="103"/>
      <c r="M21" s="329"/>
      <c r="N21" s="329"/>
    </row>
    <row r="22" spans="1:14" s="73" customFormat="1" ht="31.2" x14ac:dyDescent="0.3">
      <c r="A22" s="104">
        <v>4</v>
      </c>
      <c r="B22" s="82" t="s">
        <v>96</v>
      </c>
      <c r="C22" s="76">
        <v>16800</v>
      </c>
      <c r="D22" s="77">
        <v>15408</v>
      </c>
      <c r="E22" s="78" t="s">
        <v>13</v>
      </c>
      <c r="F22" s="302" t="s">
        <v>97</v>
      </c>
      <c r="G22" s="79">
        <v>15408</v>
      </c>
      <c r="H22" s="302" t="s">
        <v>97</v>
      </c>
      <c r="I22" s="79">
        <v>15408</v>
      </c>
      <c r="J22" s="80" t="s">
        <v>20</v>
      </c>
      <c r="K22" s="81"/>
      <c r="L22" s="81" t="s">
        <v>26</v>
      </c>
      <c r="M22" s="324" t="s">
        <v>233</v>
      </c>
      <c r="N22" s="324"/>
    </row>
    <row r="23" spans="1:14" s="73" customFormat="1" ht="30.6" x14ac:dyDescent="0.25">
      <c r="A23" s="74"/>
      <c r="B23" s="82"/>
      <c r="C23" s="83"/>
      <c r="D23" s="84"/>
      <c r="E23" s="74"/>
      <c r="F23" s="302"/>
      <c r="G23" s="85"/>
      <c r="H23" s="100"/>
      <c r="I23" s="86"/>
      <c r="J23" s="74"/>
      <c r="K23" s="87">
        <v>44474</v>
      </c>
      <c r="L23" s="87"/>
      <c r="M23" s="325"/>
      <c r="N23" s="325"/>
    </row>
    <row r="24" spans="1:14" s="73" customFormat="1" ht="30.6" x14ac:dyDescent="0.25">
      <c r="A24" s="74"/>
      <c r="B24" s="82"/>
      <c r="C24" s="83"/>
      <c r="D24" s="84"/>
      <c r="E24" s="88"/>
      <c r="F24" s="302"/>
      <c r="G24" s="89"/>
      <c r="H24" s="100"/>
      <c r="I24" s="86"/>
      <c r="J24" s="74"/>
      <c r="K24" s="87" t="s">
        <v>98</v>
      </c>
      <c r="L24" s="87"/>
      <c r="M24" s="325"/>
      <c r="N24" s="325"/>
    </row>
    <row r="25" spans="1:14" s="73" customFormat="1" ht="30.6" x14ac:dyDescent="0.25">
      <c r="A25" s="91"/>
      <c r="B25" s="102"/>
      <c r="C25" s="93"/>
      <c r="D25" s="94"/>
      <c r="E25" s="95"/>
      <c r="F25" s="305"/>
      <c r="G25" s="97"/>
      <c r="H25" s="305"/>
      <c r="I25" s="97"/>
      <c r="J25" s="91"/>
      <c r="K25" s="103"/>
      <c r="L25" s="103"/>
      <c r="M25" s="326"/>
      <c r="N25" s="326"/>
    </row>
    <row r="26" spans="1:14" s="73" customFormat="1" ht="31.2" x14ac:dyDescent="0.3">
      <c r="A26" s="104">
        <v>5</v>
      </c>
      <c r="B26" s="313" t="s">
        <v>99</v>
      </c>
      <c r="C26" s="76">
        <v>288900</v>
      </c>
      <c r="D26" s="77">
        <v>243529</v>
      </c>
      <c r="E26" s="78" t="s">
        <v>13</v>
      </c>
      <c r="F26" s="302" t="s">
        <v>100</v>
      </c>
      <c r="G26" s="79">
        <v>235586</v>
      </c>
      <c r="H26" s="302" t="s">
        <v>100</v>
      </c>
      <c r="I26" s="79">
        <v>235586</v>
      </c>
      <c r="J26" s="80" t="s">
        <v>20</v>
      </c>
      <c r="K26" s="81" t="s">
        <v>101</v>
      </c>
      <c r="L26" s="81" t="s">
        <v>64</v>
      </c>
      <c r="M26" s="330" t="s">
        <v>233</v>
      </c>
      <c r="N26" s="330"/>
    </row>
    <row r="27" spans="1:14" s="73" customFormat="1" ht="30.6" x14ac:dyDescent="0.25">
      <c r="A27" s="74"/>
      <c r="B27" s="82" t="s">
        <v>102</v>
      </c>
      <c r="C27" s="83"/>
      <c r="D27" s="84"/>
      <c r="E27" s="74"/>
      <c r="F27" s="302"/>
      <c r="G27" s="85"/>
      <c r="H27" s="100"/>
      <c r="I27" s="86"/>
      <c r="J27" s="74"/>
      <c r="K27" s="87">
        <v>44473</v>
      </c>
      <c r="L27" s="87"/>
      <c r="M27" s="331"/>
      <c r="N27" s="331"/>
    </row>
    <row r="28" spans="1:14" s="73" customFormat="1" ht="30.6" x14ac:dyDescent="0.25">
      <c r="A28" s="74"/>
      <c r="B28" s="82" t="s">
        <v>103</v>
      </c>
      <c r="C28" s="83"/>
      <c r="D28" s="84"/>
      <c r="E28" s="88"/>
      <c r="F28" s="302"/>
      <c r="G28" s="89"/>
      <c r="H28" s="100"/>
      <c r="I28" s="86"/>
      <c r="J28" s="74"/>
      <c r="K28" s="87" t="s">
        <v>104</v>
      </c>
      <c r="L28" s="87"/>
      <c r="M28" s="331"/>
      <c r="N28" s="331"/>
    </row>
    <row r="29" spans="1:14" s="73" customFormat="1" ht="30.6" x14ac:dyDescent="0.25">
      <c r="A29" s="91"/>
      <c r="B29" s="102"/>
      <c r="C29" s="93"/>
      <c r="D29" s="94"/>
      <c r="E29" s="95"/>
      <c r="F29" s="305"/>
      <c r="G29" s="97"/>
      <c r="H29" s="305"/>
      <c r="I29" s="97"/>
      <c r="J29" s="91"/>
      <c r="K29" s="103"/>
      <c r="L29" s="103"/>
      <c r="M29" s="332"/>
      <c r="N29" s="332"/>
    </row>
    <row r="30" spans="1:14" s="73" customFormat="1" ht="31.2" x14ac:dyDescent="0.3">
      <c r="A30" s="104">
        <v>6</v>
      </c>
      <c r="B30" s="313" t="s">
        <v>105</v>
      </c>
      <c r="C30" s="76">
        <v>481500</v>
      </c>
      <c r="D30" s="77">
        <v>447932</v>
      </c>
      <c r="E30" s="78" t="s">
        <v>13</v>
      </c>
      <c r="F30" s="302" t="s">
        <v>106</v>
      </c>
      <c r="G30" s="79">
        <v>433525</v>
      </c>
      <c r="H30" s="302" t="s">
        <v>106</v>
      </c>
      <c r="I30" s="79">
        <v>433525</v>
      </c>
      <c r="J30" s="80" t="s">
        <v>20</v>
      </c>
      <c r="K30" s="81" t="s">
        <v>107</v>
      </c>
      <c r="L30" s="81" t="s">
        <v>64</v>
      </c>
      <c r="M30" s="330" t="s">
        <v>233</v>
      </c>
      <c r="N30" s="330"/>
    </row>
    <row r="31" spans="1:14" s="73" customFormat="1" ht="31.2" x14ac:dyDescent="0.25">
      <c r="A31" s="74"/>
      <c r="B31" s="313" t="s">
        <v>108</v>
      </c>
      <c r="C31" s="83"/>
      <c r="D31" s="84"/>
      <c r="E31" s="74"/>
      <c r="F31" s="302"/>
      <c r="G31" s="85"/>
      <c r="H31" s="100"/>
      <c r="I31" s="86"/>
      <c r="J31" s="74"/>
      <c r="K31" s="87">
        <v>44473</v>
      </c>
      <c r="L31" s="87"/>
      <c r="M31" s="331"/>
      <c r="N31" s="331"/>
    </row>
    <row r="32" spans="1:14" s="73" customFormat="1" ht="30.6" x14ac:dyDescent="0.25">
      <c r="A32" s="74"/>
      <c r="B32" s="314"/>
      <c r="C32" s="83"/>
      <c r="D32" s="84"/>
      <c r="E32" s="88"/>
      <c r="F32" s="302"/>
      <c r="G32" s="89"/>
      <c r="H32" s="100"/>
      <c r="I32" s="86"/>
      <c r="J32" s="74"/>
      <c r="K32" s="87" t="s">
        <v>109</v>
      </c>
      <c r="L32" s="87"/>
      <c r="M32" s="331"/>
      <c r="N32" s="331"/>
    </row>
    <row r="33" spans="1:14" s="73" customFormat="1" ht="30.6" x14ac:dyDescent="0.25">
      <c r="A33" s="91"/>
      <c r="B33" s="102"/>
      <c r="C33" s="93"/>
      <c r="D33" s="94"/>
      <c r="E33" s="95"/>
      <c r="F33" s="305"/>
      <c r="G33" s="97"/>
      <c r="H33" s="305"/>
      <c r="I33" s="97"/>
      <c r="J33" s="91"/>
      <c r="K33" s="103"/>
      <c r="L33" s="103"/>
      <c r="M33" s="332"/>
      <c r="N33" s="332"/>
    </row>
    <row r="34" spans="1:14" s="73" customFormat="1" ht="30.6" x14ac:dyDescent="0.3">
      <c r="A34" s="105">
        <v>7</v>
      </c>
      <c r="B34" s="82" t="s">
        <v>110</v>
      </c>
      <c r="C34" s="106">
        <v>181900</v>
      </c>
      <c r="D34" s="107">
        <v>159489</v>
      </c>
      <c r="E34" s="108" t="s">
        <v>13</v>
      </c>
      <c r="F34" s="306" t="s">
        <v>111</v>
      </c>
      <c r="G34" s="109">
        <v>153910</v>
      </c>
      <c r="H34" s="306" t="s">
        <v>111</v>
      </c>
      <c r="I34" s="109">
        <v>153910</v>
      </c>
      <c r="J34" s="110" t="s">
        <v>20</v>
      </c>
      <c r="K34" s="111" t="s">
        <v>112</v>
      </c>
      <c r="L34" s="111" t="s">
        <v>259</v>
      </c>
      <c r="M34" s="333" t="s">
        <v>233</v>
      </c>
      <c r="N34" s="333"/>
    </row>
    <row r="35" spans="1:14" s="73" customFormat="1" ht="30.6" x14ac:dyDescent="0.25">
      <c r="A35" s="112"/>
      <c r="B35" s="82" t="s">
        <v>113</v>
      </c>
      <c r="C35" s="113"/>
      <c r="D35" s="114"/>
      <c r="E35" s="112"/>
      <c r="F35" s="307"/>
      <c r="G35" s="115"/>
      <c r="H35" s="310"/>
      <c r="I35" s="116"/>
      <c r="J35" s="112"/>
      <c r="K35" s="117">
        <v>44474</v>
      </c>
      <c r="L35" s="117"/>
      <c r="M35" s="334"/>
      <c r="N35" s="334"/>
    </row>
    <row r="36" spans="1:14" s="73" customFormat="1" ht="30.6" x14ac:dyDescent="0.25">
      <c r="A36" s="112"/>
      <c r="B36" s="118"/>
      <c r="C36" s="113"/>
      <c r="D36" s="114"/>
      <c r="E36" s="119"/>
      <c r="F36" s="307"/>
      <c r="G36" s="120"/>
      <c r="H36" s="310"/>
      <c r="I36" s="116"/>
      <c r="J36" s="112"/>
      <c r="K36" s="117" t="s">
        <v>114</v>
      </c>
      <c r="L36" s="117"/>
      <c r="M36" s="334"/>
      <c r="N36" s="334"/>
    </row>
    <row r="37" spans="1:14" s="73" customFormat="1" ht="30.6" x14ac:dyDescent="0.25">
      <c r="A37" s="121"/>
      <c r="B37" s="122"/>
      <c r="C37" s="123"/>
      <c r="D37" s="124"/>
      <c r="E37" s="125"/>
      <c r="F37" s="308"/>
      <c r="G37" s="126"/>
      <c r="H37" s="308"/>
      <c r="I37" s="126"/>
      <c r="J37" s="121"/>
      <c r="K37" s="127"/>
      <c r="L37" s="127"/>
      <c r="M37" s="335"/>
      <c r="N37" s="335"/>
    </row>
    <row r="38" spans="1:14" s="73" customFormat="1" ht="31.2" x14ac:dyDescent="0.3">
      <c r="A38" s="105">
        <v>8</v>
      </c>
      <c r="B38" s="315" t="s">
        <v>115</v>
      </c>
      <c r="C38" s="106">
        <v>342400</v>
      </c>
      <c r="D38" s="107">
        <v>320543</v>
      </c>
      <c r="E38" s="108" t="s">
        <v>13</v>
      </c>
      <c r="F38" s="306" t="s">
        <v>116</v>
      </c>
      <c r="G38" s="109">
        <v>309176</v>
      </c>
      <c r="H38" s="307" t="s">
        <v>116</v>
      </c>
      <c r="I38" s="109">
        <v>309176</v>
      </c>
      <c r="J38" s="110" t="s">
        <v>20</v>
      </c>
      <c r="K38" s="111" t="s">
        <v>117</v>
      </c>
      <c r="L38" s="111" t="s">
        <v>64</v>
      </c>
      <c r="M38" s="333" t="s">
        <v>233</v>
      </c>
      <c r="N38" s="333"/>
    </row>
    <row r="39" spans="1:14" s="73" customFormat="1" ht="31.2" x14ac:dyDescent="0.25">
      <c r="A39" s="112"/>
      <c r="B39" s="316" t="s">
        <v>118</v>
      </c>
      <c r="C39" s="113"/>
      <c r="D39" s="114"/>
      <c r="E39" s="112"/>
      <c r="F39" s="307"/>
      <c r="G39" s="115"/>
      <c r="H39" s="310"/>
      <c r="I39" s="116"/>
      <c r="J39" s="112"/>
      <c r="K39" s="87">
        <v>44481</v>
      </c>
      <c r="L39" s="87"/>
      <c r="M39" s="334"/>
      <c r="N39" s="334"/>
    </row>
    <row r="40" spans="1:14" s="73" customFormat="1" ht="30.6" x14ac:dyDescent="0.25">
      <c r="A40" s="112"/>
      <c r="B40" s="317"/>
      <c r="C40" s="113"/>
      <c r="D40" s="114"/>
      <c r="E40" s="119"/>
      <c r="F40" s="307"/>
      <c r="G40" s="120"/>
      <c r="H40" s="310"/>
      <c r="I40" s="116"/>
      <c r="J40" s="112"/>
      <c r="K40" s="117" t="s">
        <v>119</v>
      </c>
      <c r="L40" s="117"/>
      <c r="M40" s="334"/>
      <c r="N40" s="334"/>
    </row>
    <row r="41" spans="1:14" s="73" customFormat="1" ht="30.6" x14ac:dyDescent="0.25">
      <c r="A41" s="121"/>
      <c r="B41" s="318"/>
      <c r="C41" s="123"/>
      <c r="D41" s="124"/>
      <c r="E41" s="125"/>
      <c r="F41" s="308"/>
      <c r="G41" s="126"/>
      <c r="H41" s="308"/>
      <c r="I41" s="126"/>
      <c r="J41" s="121"/>
      <c r="K41" s="127"/>
      <c r="L41" s="127"/>
      <c r="M41" s="334"/>
      <c r="N41" s="334"/>
    </row>
    <row r="42" spans="1:14" s="73" customFormat="1" ht="31.2" x14ac:dyDescent="0.3">
      <c r="A42" s="105">
        <v>9</v>
      </c>
      <c r="B42" s="313" t="s">
        <v>115</v>
      </c>
      <c r="C42" s="106">
        <v>449400</v>
      </c>
      <c r="D42" s="107">
        <v>388358</v>
      </c>
      <c r="E42" s="108" t="s">
        <v>13</v>
      </c>
      <c r="F42" s="306" t="s">
        <v>120</v>
      </c>
      <c r="G42" s="109">
        <v>374682</v>
      </c>
      <c r="H42" s="306" t="s">
        <v>120</v>
      </c>
      <c r="I42" s="109">
        <v>374682</v>
      </c>
      <c r="J42" s="110" t="s">
        <v>20</v>
      </c>
      <c r="K42" s="111" t="s">
        <v>121</v>
      </c>
      <c r="L42" s="111" t="s">
        <v>64</v>
      </c>
      <c r="M42" s="330" t="s">
        <v>233</v>
      </c>
      <c r="N42" s="330"/>
    </row>
    <row r="43" spans="1:14" s="73" customFormat="1" ht="31.2" x14ac:dyDescent="0.25">
      <c r="A43" s="112"/>
      <c r="B43" s="313" t="s">
        <v>122</v>
      </c>
      <c r="C43" s="113"/>
      <c r="D43" s="114"/>
      <c r="E43" s="112"/>
      <c r="F43" s="307"/>
      <c r="G43" s="115"/>
      <c r="H43" s="310"/>
      <c r="I43" s="116"/>
      <c r="J43" s="112"/>
      <c r="K43" s="117">
        <v>44487</v>
      </c>
      <c r="L43" s="117"/>
      <c r="M43" s="331"/>
      <c r="N43" s="331"/>
    </row>
    <row r="44" spans="1:14" s="73" customFormat="1" ht="30.6" x14ac:dyDescent="0.25">
      <c r="A44" s="112"/>
      <c r="B44" s="317"/>
      <c r="C44" s="113"/>
      <c r="D44" s="114"/>
      <c r="E44" s="119"/>
      <c r="F44" s="307"/>
      <c r="G44" s="120"/>
      <c r="H44" s="310"/>
      <c r="I44" s="116"/>
      <c r="J44" s="112"/>
      <c r="K44" s="117" t="s">
        <v>123</v>
      </c>
      <c r="L44" s="117"/>
      <c r="M44" s="331"/>
      <c r="N44" s="331"/>
    </row>
    <row r="45" spans="1:14" s="73" customFormat="1" ht="30.6" x14ac:dyDescent="0.25">
      <c r="A45" s="112"/>
      <c r="B45" s="317"/>
      <c r="C45" s="113"/>
      <c r="D45" s="114"/>
      <c r="E45" s="119"/>
      <c r="F45" s="307"/>
      <c r="G45" s="120"/>
      <c r="H45" s="310"/>
      <c r="I45" s="116"/>
      <c r="J45" s="112"/>
      <c r="K45" s="117"/>
      <c r="L45" s="117"/>
      <c r="M45" s="331"/>
      <c r="N45" s="331"/>
    </row>
    <row r="46" spans="1:14" s="73" customFormat="1" ht="30.6" x14ac:dyDescent="0.25">
      <c r="A46" s="121"/>
      <c r="B46" s="318"/>
      <c r="C46" s="123"/>
      <c r="D46" s="124"/>
      <c r="E46" s="125"/>
      <c r="F46" s="308"/>
      <c r="G46" s="126"/>
      <c r="H46" s="308"/>
      <c r="I46" s="126"/>
      <c r="J46" s="121"/>
      <c r="K46" s="127"/>
      <c r="L46" s="127"/>
      <c r="M46" s="332"/>
      <c r="N46" s="332"/>
    </row>
    <row r="47" spans="1:14" s="73" customFormat="1" ht="37.5" customHeight="1" x14ac:dyDescent="0.3">
      <c r="A47" s="74">
        <v>10</v>
      </c>
      <c r="B47" s="313" t="s">
        <v>124</v>
      </c>
      <c r="C47" s="83">
        <v>203300</v>
      </c>
      <c r="D47" s="99">
        <v>181662</v>
      </c>
      <c r="E47" s="88" t="s">
        <v>13</v>
      </c>
      <c r="F47" s="302" t="s">
        <v>125</v>
      </c>
      <c r="G47" s="89">
        <v>175319</v>
      </c>
      <c r="H47" s="302" t="s">
        <v>125</v>
      </c>
      <c r="I47" s="89">
        <v>175319</v>
      </c>
      <c r="J47" s="100" t="s">
        <v>20</v>
      </c>
      <c r="K47" s="101" t="s">
        <v>126</v>
      </c>
      <c r="L47" s="101" t="s">
        <v>68</v>
      </c>
      <c r="M47" s="333" t="s">
        <v>233</v>
      </c>
      <c r="N47" s="333"/>
    </row>
    <row r="48" spans="1:14" s="73" customFormat="1" ht="30.6" x14ac:dyDescent="0.25">
      <c r="A48" s="74"/>
      <c r="B48" s="313" t="s">
        <v>127</v>
      </c>
      <c r="C48" s="83"/>
      <c r="D48" s="84"/>
      <c r="E48" s="74"/>
      <c r="F48" s="302"/>
      <c r="G48" s="85"/>
      <c r="H48" s="100"/>
      <c r="I48" s="86"/>
      <c r="J48" s="74"/>
      <c r="K48" s="87">
        <v>44487</v>
      </c>
      <c r="L48" s="87"/>
      <c r="M48" s="334"/>
      <c r="N48" s="334"/>
    </row>
    <row r="49" spans="1:14" s="73" customFormat="1" ht="30.6" x14ac:dyDescent="0.25">
      <c r="A49" s="74"/>
      <c r="B49" s="313"/>
      <c r="C49" s="83"/>
      <c r="D49" s="84"/>
      <c r="E49" s="88"/>
      <c r="F49" s="302"/>
      <c r="G49" s="89"/>
      <c r="H49" s="100"/>
      <c r="I49" s="86"/>
      <c r="J49" s="74"/>
      <c r="K49" s="87" t="s">
        <v>128</v>
      </c>
      <c r="L49" s="87"/>
      <c r="M49" s="334"/>
      <c r="N49" s="334"/>
    </row>
    <row r="50" spans="1:14" s="73" customFormat="1" ht="30.6" x14ac:dyDescent="0.25">
      <c r="A50" s="74"/>
      <c r="B50" s="314"/>
      <c r="C50" s="83"/>
      <c r="D50" s="84"/>
      <c r="E50" s="88"/>
      <c r="F50" s="302"/>
      <c r="G50" s="89"/>
      <c r="H50" s="100"/>
      <c r="I50" s="86"/>
      <c r="J50" s="74"/>
      <c r="K50" s="87"/>
      <c r="L50" s="87"/>
      <c r="M50" s="334"/>
      <c r="N50" s="334"/>
    </row>
    <row r="51" spans="1:14" s="73" customFormat="1" ht="30.6" x14ac:dyDescent="0.25">
      <c r="A51" s="91"/>
      <c r="B51" s="319"/>
      <c r="C51" s="93"/>
      <c r="D51" s="94"/>
      <c r="E51" s="95"/>
      <c r="F51" s="305"/>
      <c r="G51" s="97"/>
      <c r="H51" s="305"/>
      <c r="I51" s="97"/>
      <c r="J51" s="91"/>
      <c r="K51" s="103"/>
      <c r="L51" s="103"/>
      <c r="M51" s="335"/>
      <c r="N51" s="335"/>
    </row>
    <row r="52" spans="1:14" s="73" customFormat="1" ht="31.2" x14ac:dyDescent="0.3">
      <c r="A52" s="74">
        <v>11</v>
      </c>
      <c r="B52" s="313" t="s">
        <v>115</v>
      </c>
      <c r="C52" s="83">
        <v>256800</v>
      </c>
      <c r="D52" s="99">
        <v>219845</v>
      </c>
      <c r="E52" s="88" t="s">
        <v>13</v>
      </c>
      <c r="F52" s="302" t="s">
        <v>129</v>
      </c>
      <c r="G52" s="89">
        <v>212140</v>
      </c>
      <c r="H52" s="302" t="s">
        <v>129</v>
      </c>
      <c r="I52" s="89">
        <v>212140</v>
      </c>
      <c r="J52" s="100" t="s">
        <v>20</v>
      </c>
      <c r="K52" s="101" t="s">
        <v>130</v>
      </c>
      <c r="L52" s="101" t="s">
        <v>64</v>
      </c>
      <c r="M52" s="330" t="s">
        <v>233</v>
      </c>
      <c r="N52" s="330"/>
    </row>
    <row r="53" spans="1:14" s="73" customFormat="1" ht="30.6" x14ac:dyDescent="0.25">
      <c r="A53" s="74"/>
      <c r="B53" s="313" t="s">
        <v>131</v>
      </c>
      <c r="C53" s="83"/>
      <c r="D53" s="84"/>
      <c r="E53" s="74"/>
      <c r="F53" s="302"/>
      <c r="G53" s="85"/>
      <c r="H53" s="100"/>
      <c r="I53" s="86"/>
      <c r="J53" s="74"/>
      <c r="K53" s="87">
        <v>44487</v>
      </c>
      <c r="L53" s="87"/>
      <c r="M53" s="331"/>
      <c r="N53" s="331"/>
    </row>
    <row r="54" spans="1:14" s="73" customFormat="1" ht="30.6" x14ac:dyDescent="0.25">
      <c r="A54" s="74"/>
      <c r="B54" s="313" t="s">
        <v>132</v>
      </c>
      <c r="C54" s="83"/>
      <c r="D54" s="84"/>
      <c r="E54" s="88"/>
      <c r="F54" s="302"/>
      <c r="G54" s="89"/>
      <c r="H54" s="100"/>
      <c r="I54" s="86"/>
      <c r="J54" s="74"/>
      <c r="K54" s="87" t="s">
        <v>133</v>
      </c>
      <c r="L54" s="87"/>
      <c r="M54" s="331"/>
      <c r="N54" s="331"/>
    </row>
    <row r="55" spans="1:14" s="73" customFormat="1" ht="30.6" x14ac:dyDescent="0.25">
      <c r="A55" s="74"/>
      <c r="B55" s="314"/>
      <c r="C55" s="83"/>
      <c r="D55" s="84"/>
      <c r="E55" s="88"/>
      <c r="F55" s="302"/>
      <c r="G55" s="89"/>
      <c r="H55" s="100"/>
      <c r="I55" s="86"/>
      <c r="J55" s="74"/>
      <c r="K55" s="87"/>
      <c r="L55" s="87"/>
      <c r="M55" s="331"/>
      <c r="N55" s="331"/>
    </row>
    <row r="56" spans="1:14" s="73" customFormat="1" ht="30.6" x14ac:dyDescent="0.25">
      <c r="A56" s="91"/>
      <c r="B56" s="319"/>
      <c r="C56" s="93"/>
      <c r="D56" s="94"/>
      <c r="E56" s="95"/>
      <c r="F56" s="305"/>
      <c r="G56" s="97"/>
      <c r="H56" s="305"/>
      <c r="I56" s="97"/>
      <c r="J56" s="91"/>
      <c r="K56" s="103"/>
      <c r="L56" s="103"/>
      <c r="M56" s="332"/>
      <c r="N56" s="332"/>
    </row>
    <row r="57" spans="1:14" s="73" customFormat="1" ht="31.2" x14ac:dyDescent="0.3">
      <c r="A57" s="74">
        <v>12</v>
      </c>
      <c r="B57" s="313" t="s">
        <v>134</v>
      </c>
      <c r="C57" s="83">
        <v>385200</v>
      </c>
      <c r="D57" s="99">
        <v>360462</v>
      </c>
      <c r="E57" s="88" t="s">
        <v>13</v>
      </c>
      <c r="F57" s="302" t="s">
        <v>135</v>
      </c>
      <c r="G57" s="89">
        <v>347798</v>
      </c>
      <c r="H57" s="302" t="s">
        <v>135</v>
      </c>
      <c r="I57" s="89">
        <v>347798</v>
      </c>
      <c r="J57" s="100" t="s">
        <v>20</v>
      </c>
      <c r="K57" s="101" t="s">
        <v>136</v>
      </c>
      <c r="L57" s="101" t="s">
        <v>68</v>
      </c>
      <c r="M57" s="333" t="s">
        <v>233</v>
      </c>
      <c r="N57" s="333"/>
    </row>
    <row r="58" spans="1:14" s="73" customFormat="1" ht="30.6" x14ac:dyDescent="0.25">
      <c r="A58" s="74"/>
      <c r="B58" s="313" t="s">
        <v>137</v>
      </c>
      <c r="C58" s="83"/>
      <c r="D58" s="84"/>
      <c r="E58" s="74"/>
      <c r="F58" s="302"/>
      <c r="G58" s="85"/>
      <c r="H58" s="100"/>
      <c r="I58" s="86"/>
      <c r="J58" s="74"/>
      <c r="K58" s="87">
        <v>44487</v>
      </c>
      <c r="L58" s="87"/>
      <c r="M58" s="334"/>
      <c r="N58" s="334"/>
    </row>
    <row r="59" spans="1:14" s="73" customFormat="1" ht="30.6" x14ac:dyDescent="0.25">
      <c r="A59" s="74"/>
      <c r="B59" s="313"/>
      <c r="C59" s="83"/>
      <c r="D59" s="84"/>
      <c r="E59" s="88"/>
      <c r="F59" s="302"/>
      <c r="G59" s="89"/>
      <c r="H59" s="100"/>
      <c r="I59" s="86"/>
      <c r="J59" s="74"/>
      <c r="K59" s="87" t="s">
        <v>138</v>
      </c>
      <c r="L59" s="87"/>
      <c r="M59" s="334"/>
      <c r="N59" s="334"/>
    </row>
    <row r="60" spans="1:14" s="73" customFormat="1" ht="30.6" x14ac:dyDescent="0.25">
      <c r="A60" s="74"/>
      <c r="B60" s="314"/>
      <c r="C60" s="83"/>
      <c r="D60" s="84"/>
      <c r="E60" s="88"/>
      <c r="F60" s="302"/>
      <c r="G60" s="89"/>
      <c r="H60" s="100"/>
      <c r="I60" s="86"/>
      <c r="J60" s="74"/>
      <c r="K60" s="87"/>
      <c r="L60" s="87"/>
      <c r="M60" s="334"/>
      <c r="N60" s="334"/>
    </row>
    <row r="61" spans="1:14" s="73" customFormat="1" ht="30.6" x14ac:dyDescent="0.25">
      <c r="A61" s="91"/>
      <c r="B61" s="319"/>
      <c r="C61" s="93"/>
      <c r="D61" s="94"/>
      <c r="E61" s="95"/>
      <c r="F61" s="305"/>
      <c r="G61" s="97"/>
      <c r="H61" s="305"/>
      <c r="I61" s="97"/>
      <c r="J61" s="91"/>
      <c r="K61" s="103"/>
      <c r="L61" s="103"/>
      <c r="M61" s="335"/>
      <c r="N61" s="335"/>
    </row>
    <row r="62" spans="1:14" s="73" customFormat="1" ht="31.2" x14ac:dyDescent="0.3">
      <c r="A62" s="74">
        <v>13</v>
      </c>
      <c r="B62" s="313" t="s">
        <v>99</v>
      </c>
      <c r="C62" s="83">
        <v>310300</v>
      </c>
      <c r="D62" s="99">
        <v>269487</v>
      </c>
      <c r="E62" s="88" t="s">
        <v>13</v>
      </c>
      <c r="F62" s="302" t="s">
        <v>106</v>
      </c>
      <c r="G62" s="89">
        <v>259995</v>
      </c>
      <c r="H62" s="302" t="s">
        <v>106</v>
      </c>
      <c r="I62" s="89">
        <v>259995</v>
      </c>
      <c r="J62" s="100" t="s">
        <v>20</v>
      </c>
      <c r="K62" s="101" t="s">
        <v>139</v>
      </c>
      <c r="L62" s="101" t="s">
        <v>64</v>
      </c>
      <c r="M62" s="336" t="s">
        <v>233</v>
      </c>
      <c r="N62" s="336"/>
    </row>
    <row r="63" spans="1:14" s="73" customFormat="1" ht="30.6" x14ac:dyDescent="0.25">
      <c r="A63" s="74"/>
      <c r="B63" s="313" t="s">
        <v>140</v>
      </c>
      <c r="C63" s="83"/>
      <c r="D63" s="84"/>
      <c r="E63" s="74"/>
      <c r="F63" s="302"/>
      <c r="G63" s="85"/>
      <c r="H63" s="100"/>
      <c r="I63" s="86"/>
      <c r="J63" s="74"/>
      <c r="K63" s="87">
        <v>44489</v>
      </c>
      <c r="L63" s="87"/>
      <c r="M63" s="337"/>
      <c r="N63" s="337"/>
    </row>
    <row r="64" spans="1:14" s="73" customFormat="1" ht="31.2" x14ac:dyDescent="0.25">
      <c r="A64" s="74"/>
      <c r="B64" s="313" t="s">
        <v>141</v>
      </c>
      <c r="C64" s="83"/>
      <c r="D64" s="84"/>
      <c r="E64" s="88"/>
      <c r="F64" s="302"/>
      <c r="G64" s="89"/>
      <c r="H64" s="100"/>
      <c r="I64" s="86"/>
      <c r="J64" s="74"/>
      <c r="K64" s="87" t="s">
        <v>142</v>
      </c>
      <c r="L64" s="87"/>
      <c r="M64" s="337"/>
      <c r="N64" s="337"/>
    </row>
    <row r="65" spans="1:14" s="73" customFormat="1" ht="30.6" x14ac:dyDescent="0.25">
      <c r="A65" s="74"/>
      <c r="B65" s="313"/>
      <c r="C65" s="83"/>
      <c r="D65" s="84"/>
      <c r="E65" s="88"/>
      <c r="F65" s="302"/>
      <c r="G65" s="89"/>
      <c r="H65" s="100"/>
      <c r="I65" s="86"/>
      <c r="J65" s="74"/>
      <c r="K65" s="87"/>
      <c r="L65" s="87"/>
      <c r="M65" s="337"/>
      <c r="N65" s="337"/>
    </row>
    <row r="66" spans="1:14" s="73" customFormat="1" ht="30.6" x14ac:dyDescent="0.25">
      <c r="A66" s="74"/>
      <c r="B66" s="314"/>
      <c r="C66" s="83"/>
      <c r="D66" s="84"/>
      <c r="E66" s="88"/>
      <c r="F66" s="302"/>
      <c r="G66" s="89"/>
      <c r="H66" s="100"/>
      <c r="I66" s="86"/>
      <c r="J66" s="74"/>
      <c r="K66" s="87"/>
      <c r="L66" s="87"/>
      <c r="M66" s="337"/>
      <c r="N66" s="337"/>
    </row>
    <row r="67" spans="1:14" s="73" customFormat="1" ht="30.6" x14ac:dyDescent="0.25">
      <c r="A67" s="91"/>
      <c r="B67" s="319"/>
      <c r="C67" s="93"/>
      <c r="D67" s="94"/>
      <c r="E67" s="95"/>
      <c r="F67" s="305"/>
      <c r="G67" s="97"/>
      <c r="H67" s="305"/>
      <c r="I67" s="97"/>
      <c r="J67" s="91"/>
      <c r="K67" s="103"/>
      <c r="L67" s="103"/>
      <c r="M67" s="338"/>
      <c r="N67" s="338"/>
    </row>
    <row r="68" spans="1:14" s="73" customFormat="1" ht="37.5" customHeight="1" x14ac:dyDescent="0.3">
      <c r="A68" s="74">
        <v>14</v>
      </c>
      <c r="B68" s="313" t="s">
        <v>143</v>
      </c>
      <c r="C68" s="83">
        <v>1500033</v>
      </c>
      <c r="D68" s="99">
        <v>1499770</v>
      </c>
      <c r="E68" s="88" t="s">
        <v>13</v>
      </c>
      <c r="F68" s="302" t="s">
        <v>144</v>
      </c>
      <c r="G68" s="89">
        <v>1478158</v>
      </c>
      <c r="H68" s="302" t="s">
        <v>144</v>
      </c>
      <c r="I68" s="89">
        <v>1478158</v>
      </c>
      <c r="J68" s="100" t="s">
        <v>20</v>
      </c>
      <c r="K68" s="101" t="s">
        <v>145</v>
      </c>
      <c r="L68" s="101" t="s">
        <v>43</v>
      </c>
      <c r="M68" s="327" t="s">
        <v>233</v>
      </c>
      <c r="N68" s="327"/>
    </row>
    <row r="69" spans="1:14" s="73" customFormat="1" ht="30.6" x14ac:dyDescent="0.25">
      <c r="A69" s="74"/>
      <c r="B69" s="313" t="s">
        <v>146</v>
      </c>
      <c r="C69" s="83"/>
      <c r="D69" s="84"/>
      <c r="E69" s="74"/>
      <c r="F69" s="302"/>
      <c r="G69" s="85"/>
      <c r="H69" s="100"/>
      <c r="I69" s="86"/>
      <c r="J69" s="74"/>
      <c r="K69" s="87">
        <v>44495</v>
      </c>
      <c r="L69" s="87"/>
      <c r="M69" s="328"/>
      <c r="N69" s="328"/>
    </row>
    <row r="70" spans="1:14" s="73" customFormat="1" ht="30.6" x14ac:dyDescent="0.25">
      <c r="A70" s="74"/>
      <c r="B70" s="313"/>
      <c r="C70" s="83"/>
      <c r="D70" s="84"/>
      <c r="E70" s="88"/>
      <c r="F70" s="302"/>
      <c r="G70" s="89"/>
      <c r="H70" s="100"/>
      <c r="I70" s="86"/>
      <c r="J70" s="74"/>
      <c r="K70" s="87" t="s">
        <v>147</v>
      </c>
      <c r="L70" s="87"/>
      <c r="M70" s="328"/>
      <c r="N70" s="328"/>
    </row>
    <row r="71" spans="1:14" s="73" customFormat="1" ht="30.6" x14ac:dyDescent="0.25">
      <c r="A71" s="91"/>
      <c r="B71" s="319"/>
      <c r="C71" s="93"/>
      <c r="D71" s="94"/>
      <c r="E71" s="95"/>
      <c r="F71" s="305"/>
      <c r="G71" s="97"/>
      <c r="H71" s="305"/>
      <c r="I71" s="97"/>
      <c r="J71" s="91"/>
      <c r="K71" s="103"/>
      <c r="L71" s="103"/>
      <c r="M71" s="329"/>
      <c r="N71" s="329"/>
    </row>
    <row r="72" spans="1:14" s="73" customFormat="1" ht="31.2" x14ac:dyDescent="0.3">
      <c r="A72" s="74">
        <v>15</v>
      </c>
      <c r="B72" s="313" t="s">
        <v>148</v>
      </c>
      <c r="C72" s="83">
        <v>497550</v>
      </c>
      <c r="D72" s="99">
        <v>497182</v>
      </c>
      <c r="E72" s="88" t="s">
        <v>13</v>
      </c>
      <c r="F72" s="302" t="s">
        <v>149</v>
      </c>
      <c r="G72" s="89">
        <v>479256</v>
      </c>
      <c r="H72" s="302" t="s">
        <v>149</v>
      </c>
      <c r="I72" s="89">
        <v>479256</v>
      </c>
      <c r="J72" s="100" t="s">
        <v>20</v>
      </c>
      <c r="K72" s="101" t="s">
        <v>150</v>
      </c>
      <c r="L72" s="101" t="s">
        <v>43</v>
      </c>
      <c r="M72" s="327" t="s">
        <v>233</v>
      </c>
      <c r="N72" s="327"/>
    </row>
    <row r="73" spans="1:14" s="73" customFormat="1" ht="30.6" x14ac:dyDescent="0.25">
      <c r="A73" s="74"/>
      <c r="B73" s="313"/>
      <c r="C73" s="83"/>
      <c r="D73" s="84"/>
      <c r="E73" s="74"/>
      <c r="F73" s="302"/>
      <c r="G73" s="85"/>
      <c r="H73" s="100"/>
      <c r="I73" s="86"/>
      <c r="J73" s="74"/>
      <c r="K73" s="87">
        <v>44496</v>
      </c>
      <c r="L73" s="87"/>
      <c r="M73" s="328"/>
      <c r="N73" s="328"/>
    </row>
    <row r="74" spans="1:14" s="73" customFormat="1" ht="30.6" x14ac:dyDescent="0.25">
      <c r="A74" s="74"/>
      <c r="B74" s="313"/>
      <c r="C74" s="83"/>
      <c r="D74" s="84"/>
      <c r="E74" s="88"/>
      <c r="F74" s="302"/>
      <c r="G74" s="89"/>
      <c r="H74" s="100"/>
      <c r="I74" s="86"/>
      <c r="J74" s="74"/>
      <c r="K74" s="87" t="s">
        <v>151</v>
      </c>
      <c r="L74" s="87"/>
      <c r="M74" s="328"/>
      <c r="N74" s="328"/>
    </row>
    <row r="75" spans="1:14" s="73" customFormat="1" ht="30.6" x14ac:dyDescent="0.25">
      <c r="A75" s="91"/>
      <c r="B75" s="319"/>
      <c r="C75" s="93"/>
      <c r="D75" s="94"/>
      <c r="E75" s="95"/>
      <c r="F75" s="305"/>
      <c r="G75" s="97"/>
      <c r="H75" s="305"/>
      <c r="I75" s="97"/>
      <c r="J75" s="91"/>
      <c r="K75" s="103"/>
      <c r="L75" s="103"/>
      <c r="M75" s="329"/>
      <c r="N75" s="329"/>
    </row>
    <row r="76" spans="1:14" s="73" customFormat="1" ht="31.2" x14ac:dyDescent="0.25">
      <c r="A76" s="104">
        <v>16</v>
      </c>
      <c r="B76" s="320" t="s">
        <v>115</v>
      </c>
      <c r="C76" s="76">
        <v>428000</v>
      </c>
      <c r="D76" s="129">
        <v>343550</v>
      </c>
      <c r="E76" s="88" t="s">
        <v>13</v>
      </c>
      <c r="F76" s="303" t="s">
        <v>152</v>
      </c>
      <c r="G76" s="89">
        <v>331350</v>
      </c>
      <c r="H76" s="303" t="s">
        <v>152</v>
      </c>
      <c r="I76" s="130">
        <f>+G76</f>
        <v>331350</v>
      </c>
      <c r="J76" s="100" t="s">
        <v>20</v>
      </c>
      <c r="K76" s="131" t="s">
        <v>153</v>
      </c>
      <c r="L76" s="131" t="s">
        <v>64</v>
      </c>
      <c r="M76" s="330" t="s">
        <v>233</v>
      </c>
      <c r="N76" s="330"/>
    </row>
    <row r="77" spans="1:14" s="73" customFormat="1" ht="31.2" x14ac:dyDescent="0.25">
      <c r="A77" s="74"/>
      <c r="B77" s="321" t="s">
        <v>154</v>
      </c>
      <c r="C77" s="83"/>
      <c r="D77" s="84"/>
      <c r="E77" s="88"/>
      <c r="F77" s="100"/>
      <c r="G77" s="86"/>
      <c r="H77" s="100"/>
      <c r="I77" s="86"/>
      <c r="J77" s="74"/>
      <c r="K77" s="87">
        <v>44497</v>
      </c>
      <c r="L77" s="87"/>
      <c r="M77" s="331"/>
      <c r="N77" s="331"/>
    </row>
    <row r="78" spans="1:14" s="73" customFormat="1" ht="31.2" x14ac:dyDescent="0.25">
      <c r="A78" s="74"/>
      <c r="B78" s="321" t="s">
        <v>155</v>
      </c>
      <c r="C78" s="83"/>
      <c r="D78" s="84"/>
      <c r="E78" s="88"/>
      <c r="F78" s="100"/>
      <c r="G78" s="86"/>
      <c r="H78" s="100"/>
      <c r="I78" s="86"/>
      <c r="J78" s="74"/>
      <c r="K78" s="87" t="s">
        <v>156</v>
      </c>
      <c r="L78" s="87"/>
      <c r="M78" s="331"/>
      <c r="N78" s="331"/>
    </row>
    <row r="79" spans="1:14" s="73" customFormat="1" ht="30.6" x14ac:dyDescent="0.25">
      <c r="A79" s="91"/>
      <c r="B79" s="319"/>
      <c r="C79" s="93"/>
      <c r="D79" s="94"/>
      <c r="E79" s="95"/>
      <c r="F79" s="305"/>
      <c r="G79" s="97"/>
      <c r="H79" s="305"/>
      <c r="I79" s="97"/>
      <c r="J79" s="91"/>
      <c r="K79" s="103"/>
      <c r="L79" s="103"/>
      <c r="M79" s="332"/>
      <c r="N79" s="332"/>
    </row>
    <row r="80" spans="1:14" s="73" customFormat="1" ht="30.6" x14ac:dyDescent="0.3">
      <c r="A80" s="74">
        <v>17</v>
      </c>
      <c r="B80" s="313" t="s">
        <v>157</v>
      </c>
      <c r="C80" s="83">
        <v>70100</v>
      </c>
      <c r="D80" s="99">
        <v>65270</v>
      </c>
      <c r="E80" s="88" t="s">
        <v>13</v>
      </c>
      <c r="F80" s="302" t="s">
        <v>82</v>
      </c>
      <c r="G80" s="89">
        <v>65270</v>
      </c>
      <c r="H80" s="302" t="s">
        <v>82</v>
      </c>
      <c r="I80" s="89">
        <v>65270</v>
      </c>
      <c r="J80" s="100" t="s">
        <v>20</v>
      </c>
      <c r="K80" s="101"/>
      <c r="L80" s="101" t="s">
        <v>26</v>
      </c>
      <c r="M80" s="324" t="s">
        <v>233</v>
      </c>
      <c r="N80" s="324"/>
    </row>
    <row r="81" spans="1:14" s="73" customFormat="1" ht="30.6" x14ac:dyDescent="0.25">
      <c r="A81" s="74"/>
      <c r="B81" s="313"/>
      <c r="C81" s="83"/>
      <c r="D81" s="84"/>
      <c r="E81" s="74"/>
      <c r="F81" s="302"/>
      <c r="G81" s="85"/>
      <c r="H81" s="100"/>
      <c r="I81" s="86"/>
      <c r="J81" s="74"/>
      <c r="K81" s="87">
        <v>44473</v>
      </c>
      <c r="L81" s="87"/>
      <c r="M81" s="325"/>
      <c r="N81" s="325"/>
    </row>
    <row r="82" spans="1:14" s="73" customFormat="1" ht="30.6" x14ac:dyDescent="0.25">
      <c r="A82" s="74"/>
      <c r="B82" s="313"/>
      <c r="C82" s="83"/>
      <c r="D82" s="84"/>
      <c r="E82" s="88"/>
      <c r="F82" s="302"/>
      <c r="G82" s="89"/>
      <c r="H82" s="100"/>
      <c r="I82" s="86"/>
      <c r="J82" s="74"/>
      <c r="K82" s="87" t="s">
        <v>158</v>
      </c>
      <c r="L82" s="87"/>
      <c r="M82" s="325"/>
      <c r="N82" s="325"/>
    </row>
    <row r="83" spans="1:14" s="73" customFormat="1" ht="30.6" x14ac:dyDescent="0.25">
      <c r="A83" s="74"/>
      <c r="B83" s="313"/>
      <c r="C83" s="83"/>
      <c r="D83" s="84"/>
      <c r="E83" s="88"/>
      <c r="F83" s="302"/>
      <c r="G83" s="132"/>
      <c r="H83" s="100"/>
      <c r="I83" s="86"/>
      <c r="J83" s="74"/>
      <c r="K83" s="87"/>
      <c r="L83" s="87"/>
      <c r="M83" s="325"/>
      <c r="N83" s="325"/>
    </row>
    <row r="84" spans="1:14" s="73" customFormat="1" ht="30.6" x14ac:dyDescent="0.25">
      <c r="A84" s="91"/>
      <c r="B84" s="319"/>
      <c r="C84" s="93"/>
      <c r="D84" s="94"/>
      <c r="E84" s="95"/>
      <c r="F84" s="305"/>
      <c r="G84" s="97"/>
      <c r="H84" s="305"/>
      <c r="I84" s="97"/>
      <c r="J84" s="91"/>
      <c r="K84" s="103"/>
      <c r="L84" s="103"/>
      <c r="M84" s="326"/>
      <c r="N84" s="326"/>
    </row>
    <row r="85" spans="1:14" s="73" customFormat="1" ht="30.6" x14ac:dyDescent="0.3">
      <c r="A85" s="104">
        <v>18</v>
      </c>
      <c r="B85" s="313" t="s">
        <v>159</v>
      </c>
      <c r="C85" s="83">
        <v>55500</v>
      </c>
      <c r="D85" s="99">
        <v>59385</v>
      </c>
      <c r="E85" s="88" t="s">
        <v>13</v>
      </c>
      <c r="F85" s="302" t="s">
        <v>160</v>
      </c>
      <c r="G85" s="89">
        <v>59385</v>
      </c>
      <c r="H85" s="302" t="s">
        <v>160</v>
      </c>
      <c r="I85" s="89">
        <v>59385</v>
      </c>
      <c r="J85" s="100" t="s">
        <v>20</v>
      </c>
      <c r="K85" s="101">
        <v>44475</v>
      </c>
      <c r="L85" s="101" t="s">
        <v>26</v>
      </c>
      <c r="M85" s="324" t="s">
        <v>233</v>
      </c>
      <c r="N85" s="324"/>
    </row>
    <row r="86" spans="1:14" s="73" customFormat="1" ht="30.6" x14ac:dyDescent="0.25">
      <c r="A86" s="74"/>
      <c r="B86" s="313"/>
      <c r="C86" s="83"/>
      <c r="D86" s="84"/>
      <c r="E86" s="74"/>
      <c r="F86" s="302"/>
      <c r="G86" s="85"/>
      <c r="H86" s="100"/>
      <c r="I86" s="86"/>
      <c r="J86" s="74"/>
      <c r="K86" s="87" t="s">
        <v>161</v>
      </c>
      <c r="L86" s="87"/>
      <c r="M86" s="325"/>
      <c r="N86" s="325"/>
    </row>
    <row r="87" spans="1:14" s="73" customFormat="1" ht="30.6" x14ac:dyDescent="0.25">
      <c r="A87" s="74"/>
      <c r="B87" s="313"/>
      <c r="C87" s="83"/>
      <c r="D87" s="84"/>
      <c r="E87" s="88"/>
      <c r="F87" s="302"/>
      <c r="G87" s="345"/>
      <c r="H87" s="100"/>
      <c r="I87" s="86"/>
      <c r="J87" s="74"/>
      <c r="K87" s="87"/>
      <c r="L87" s="87"/>
      <c r="M87" s="325"/>
      <c r="N87" s="325"/>
    </row>
    <row r="88" spans="1:14" s="73" customFormat="1" ht="30.6" x14ac:dyDescent="0.25">
      <c r="A88" s="91"/>
      <c r="B88" s="319"/>
      <c r="C88" s="93"/>
      <c r="D88" s="94"/>
      <c r="E88" s="95"/>
      <c r="F88" s="305"/>
      <c r="G88" s="97"/>
      <c r="H88" s="305"/>
      <c r="I88" s="97"/>
      <c r="J88" s="91"/>
      <c r="K88" s="103"/>
      <c r="L88" s="103"/>
      <c r="M88" s="326"/>
      <c r="N88" s="326"/>
    </row>
    <row r="89" spans="1:14" s="73" customFormat="1" ht="30.6" x14ac:dyDescent="0.3">
      <c r="A89" s="104">
        <v>19</v>
      </c>
      <c r="B89" s="322" t="s">
        <v>162</v>
      </c>
      <c r="C89" s="76">
        <v>21400</v>
      </c>
      <c r="D89" s="77">
        <v>9095</v>
      </c>
      <c r="E89" s="78" t="s">
        <v>13</v>
      </c>
      <c r="F89" s="303" t="s">
        <v>163</v>
      </c>
      <c r="G89" s="79">
        <v>9095</v>
      </c>
      <c r="H89" s="303" t="s">
        <v>163</v>
      </c>
      <c r="I89" s="79">
        <v>9095</v>
      </c>
      <c r="J89" s="80" t="s">
        <v>20</v>
      </c>
      <c r="K89" s="81"/>
      <c r="L89" s="81" t="s">
        <v>26</v>
      </c>
      <c r="M89" s="324"/>
      <c r="N89" s="324" t="s">
        <v>233</v>
      </c>
    </row>
    <row r="90" spans="1:14" s="73" customFormat="1" ht="30.6" x14ac:dyDescent="0.25">
      <c r="A90" s="74"/>
      <c r="B90" s="313"/>
      <c r="C90" s="83"/>
      <c r="D90" s="84"/>
      <c r="E90" s="74"/>
      <c r="F90" s="302"/>
      <c r="G90" s="85"/>
      <c r="H90" s="100"/>
      <c r="I90" s="86"/>
      <c r="J90" s="74"/>
      <c r="K90" s="87">
        <v>44475</v>
      </c>
      <c r="L90" s="87"/>
      <c r="M90" s="325"/>
      <c r="N90" s="325"/>
    </row>
    <row r="91" spans="1:14" s="73" customFormat="1" ht="30.6" x14ac:dyDescent="0.25">
      <c r="A91" s="74"/>
      <c r="B91" s="313"/>
      <c r="C91" s="83"/>
      <c r="D91" s="84"/>
      <c r="E91" s="88"/>
      <c r="F91" s="302"/>
      <c r="G91" s="89"/>
      <c r="H91" s="100"/>
      <c r="I91" s="86"/>
      <c r="J91" s="74"/>
      <c r="K91" s="87" t="s">
        <v>164</v>
      </c>
      <c r="L91" s="87"/>
      <c r="M91" s="325"/>
      <c r="N91" s="325"/>
    </row>
    <row r="92" spans="1:14" s="73" customFormat="1" ht="30.6" x14ac:dyDescent="0.25">
      <c r="A92" s="74"/>
      <c r="B92" s="314"/>
      <c r="C92" s="83"/>
      <c r="D92" s="84"/>
      <c r="E92" s="88"/>
      <c r="F92" s="302"/>
      <c r="G92" s="89"/>
      <c r="H92" s="100"/>
      <c r="I92" s="86"/>
      <c r="J92" s="74"/>
      <c r="K92" s="87"/>
      <c r="L92" s="87"/>
      <c r="M92" s="325"/>
      <c r="N92" s="325"/>
    </row>
    <row r="93" spans="1:14" s="73" customFormat="1" ht="30.6" x14ac:dyDescent="0.25">
      <c r="A93" s="91"/>
      <c r="B93" s="319"/>
      <c r="C93" s="93"/>
      <c r="D93" s="94"/>
      <c r="E93" s="95"/>
      <c r="F93" s="305"/>
      <c r="G93" s="97"/>
      <c r="H93" s="305"/>
      <c r="I93" s="97"/>
      <c r="J93" s="91"/>
      <c r="K93" s="103"/>
      <c r="L93" s="103"/>
      <c r="M93" s="326"/>
      <c r="N93" s="326"/>
    </row>
    <row r="94" spans="1:14" s="73" customFormat="1" ht="31.2" x14ac:dyDescent="0.3">
      <c r="A94" s="104">
        <v>20</v>
      </c>
      <c r="B94" s="313" t="s">
        <v>165</v>
      </c>
      <c r="C94" s="83">
        <v>18700</v>
      </c>
      <c r="D94" s="99">
        <v>17500</v>
      </c>
      <c r="E94" s="88" t="s">
        <v>13</v>
      </c>
      <c r="F94" s="302" t="s">
        <v>166</v>
      </c>
      <c r="G94" s="89">
        <v>17500</v>
      </c>
      <c r="H94" s="302" t="s">
        <v>166</v>
      </c>
      <c r="I94" s="89">
        <v>17500</v>
      </c>
      <c r="J94" s="100" t="s">
        <v>20</v>
      </c>
      <c r="K94" s="101"/>
      <c r="L94" s="101" t="s">
        <v>26</v>
      </c>
      <c r="M94" s="324" t="s">
        <v>233</v>
      </c>
      <c r="N94" s="324"/>
    </row>
    <row r="95" spans="1:14" s="73" customFormat="1" ht="30.6" x14ac:dyDescent="0.25">
      <c r="A95" s="74"/>
      <c r="B95" s="313"/>
      <c r="C95" s="83"/>
      <c r="D95" s="84"/>
      <c r="E95" s="74"/>
      <c r="F95" s="302"/>
      <c r="G95" s="85"/>
      <c r="H95" s="100"/>
      <c r="I95" s="86"/>
      <c r="J95" s="74"/>
      <c r="K95" s="87">
        <v>44475</v>
      </c>
      <c r="L95" s="87"/>
      <c r="M95" s="325"/>
      <c r="N95" s="325"/>
    </row>
    <row r="96" spans="1:14" s="73" customFormat="1" ht="30.6" x14ac:dyDescent="0.25">
      <c r="A96" s="74"/>
      <c r="B96" s="313"/>
      <c r="C96" s="83"/>
      <c r="D96" s="84"/>
      <c r="E96" s="88"/>
      <c r="F96" s="302"/>
      <c r="G96" s="89"/>
      <c r="H96" s="100"/>
      <c r="I96" s="86"/>
      <c r="J96" s="74"/>
      <c r="K96" s="87" t="s">
        <v>167</v>
      </c>
      <c r="L96" s="87"/>
      <c r="M96" s="325"/>
      <c r="N96" s="325"/>
    </row>
    <row r="97" spans="1:14" s="73" customFormat="1" ht="30.6" x14ac:dyDescent="0.25">
      <c r="A97" s="91"/>
      <c r="B97" s="319"/>
      <c r="C97" s="93"/>
      <c r="D97" s="94"/>
      <c r="E97" s="95"/>
      <c r="F97" s="305"/>
      <c r="G97" s="97"/>
      <c r="H97" s="305"/>
      <c r="I97" s="97"/>
      <c r="J97" s="91"/>
      <c r="K97" s="103"/>
      <c r="L97" s="103"/>
      <c r="M97" s="326"/>
      <c r="N97" s="326"/>
    </row>
    <row r="98" spans="1:14" s="73" customFormat="1" ht="31.2" x14ac:dyDescent="0.3">
      <c r="A98" s="104">
        <v>21</v>
      </c>
      <c r="B98" s="313" t="s">
        <v>168</v>
      </c>
      <c r="C98" s="83">
        <v>2800</v>
      </c>
      <c r="D98" s="99">
        <v>2996</v>
      </c>
      <c r="E98" s="88" t="s">
        <v>13</v>
      </c>
      <c r="F98" s="302" t="s">
        <v>169</v>
      </c>
      <c r="G98" s="89">
        <v>2996</v>
      </c>
      <c r="H98" s="302" t="s">
        <v>169</v>
      </c>
      <c r="I98" s="89">
        <v>2996</v>
      </c>
      <c r="J98" s="100" t="s">
        <v>20</v>
      </c>
      <c r="K98" s="101"/>
      <c r="L98" s="101" t="s">
        <v>26</v>
      </c>
      <c r="M98" s="324" t="s">
        <v>233</v>
      </c>
      <c r="N98" s="324"/>
    </row>
    <row r="99" spans="1:14" s="73" customFormat="1" ht="30.6" x14ac:dyDescent="0.25">
      <c r="A99" s="74"/>
      <c r="B99" s="313"/>
      <c r="C99" s="83"/>
      <c r="D99" s="84"/>
      <c r="E99" s="74"/>
      <c r="F99" s="302"/>
      <c r="G99" s="85"/>
      <c r="H99" s="100"/>
      <c r="I99" s="86"/>
      <c r="J99" s="74"/>
      <c r="K99" s="87">
        <v>44475</v>
      </c>
      <c r="L99" s="87"/>
      <c r="M99" s="325"/>
      <c r="N99" s="325"/>
    </row>
    <row r="100" spans="1:14" s="73" customFormat="1" ht="30.6" x14ac:dyDescent="0.25">
      <c r="A100" s="74"/>
      <c r="B100" s="313"/>
      <c r="C100" s="83"/>
      <c r="D100" s="84"/>
      <c r="E100" s="88"/>
      <c r="F100" s="302"/>
      <c r="G100" s="89"/>
      <c r="H100" s="100"/>
      <c r="I100" s="86"/>
      <c r="J100" s="74"/>
      <c r="K100" s="87" t="s">
        <v>170</v>
      </c>
      <c r="L100" s="87"/>
      <c r="M100" s="325"/>
      <c r="N100" s="325"/>
    </row>
    <row r="101" spans="1:14" s="73" customFormat="1" ht="30.6" x14ac:dyDescent="0.25">
      <c r="A101" s="91"/>
      <c r="B101" s="319"/>
      <c r="C101" s="93"/>
      <c r="D101" s="94"/>
      <c r="E101" s="95"/>
      <c r="F101" s="305"/>
      <c r="G101" s="97"/>
      <c r="H101" s="305"/>
      <c r="I101" s="97"/>
      <c r="J101" s="91"/>
      <c r="K101" s="103"/>
      <c r="L101" s="103"/>
      <c r="M101" s="326"/>
      <c r="N101" s="326"/>
    </row>
    <row r="102" spans="1:14" s="73" customFormat="1" ht="31.2" x14ac:dyDescent="0.3">
      <c r="A102" s="104">
        <v>22</v>
      </c>
      <c r="B102" s="313" t="s">
        <v>171</v>
      </c>
      <c r="C102" s="83">
        <v>13600</v>
      </c>
      <c r="D102" s="99">
        <v>12412</v>
      </c>
      <c r="E102" s="88" t="s">
        <v>13</v>
      </c>
      <c r="F102" s="302" t="s">
        <v>172</v>
      </c>
      <c r="G102" s="89">
        <v>12412</v>
      </c>
      <c r="H102" s="302" t="s">
        <v>172</v>
      </c>
      <c r="I102" s="89">
        <v>12412</v>
      </c>
      <c r="J102" s="100" t="s">
        <v>20</v>
      </c>
      <c r="K102" s="101"/>
      <c r="L102" s="101" t="s">
        <v>26</v>
      </c>
      <c r="M102" s="324"/>
      <c r="N102" s="324" t="s">
        <v>233</v>
      </c>
    </row>
    <row r="103" spans="1:14" s="73" customFormat="1" ht="30.6" x14ac:dyDescent="0.25">
      <c r="A103" s="74"/>
      <c r="B103" s="313"/>
      <c r="C103" s="83"/>
      <c r="D103" s="84"/>
      <c r="E103" s="74"/>
      <c r="F103" s="302"/>
      <c r="G103" s="85"/>
      <c r="H103" s="100"/>
      <c r="I103" s="86"/>
      <c r="J103" s="74"/>
      <c r="K103" s="87">
        <v>44476</v>
      </c>
      <c r="L103" s="87"/>
      <c r="M103" s="325"/>
      <c r="N103" s="325"/>
    </row>
    <row r="104" spans="1:14" s="73" customFormat="1" ht="30.6" x14ac:dyDescent="0.25">
      <c r="A104" s="74"/>
      <c r="B104" s="313"/>
      <c r="C104" s="83"/>
      <c r="D104" s="84"/>
      <c r="E104" s="88"/>
      <c r="F104" s="302"/>
      <c r="G104" s="89"/>
      <c r="H104" s="100"/>
      <c r="I104" s="86"/>
      <c r="J104" s="74"/>
      <c r="K104" s="87" t="s">
        <v>173</v>
      </c>
      <c r="L104" s="87"/>
      <c r="M104" s="325"/>
      <c r="N104" s="325"/>
    </row>
    <row r="105" spans="1:14" s="73" customFormat="1" ht="30.6" x14ac:dyDescent="0.25">
      <c r="A105" s="74"/>
      <c r="B105" s="314"/>
      <c r="C105" s="83"/>
      <c r="D105" s="84"/>
      <c r="E105" s="88"/>
      <c r="F105" s="302"/>
      <c r="G105" s="89"/>
      <c r="H105" s="100"/>
      <c r="I105" s="86"/>
      <c r="J105" s="74"/>
      <c r="K105" s="87"/>
      <c r="L105" s="87"/>
      <c r="M105" s="325"/>
      <c r="N105" s="325"/>
    </row>
    <row r="106" spans="1:14" s="73" customFormat="1" ht="30.6" x14ac:dyDescent="0.25">
      <c r="A106" s="91"/>
      <c r="B106" s="319"/>
      <c r="C106" s="93"/>
      <c r="D106" s="94"/>
      <c r="E106" s="95"/>
      <c r="F106" s="305"/>
      <c r="G106" s="97"/>
      <c r="H106" s="305"/>
      <c r="I106" s="97"/>
      <c r="J106" s="91"/>
      <c r="K106" s="103"/>
      <c r="L106" s="103"/>
      <c r="M106" s="326"/>
      <c r="N106" s="326"/>
    </row>
    <row r="107" spans="1:14" s="73" customFormat="1" ht="31.2" x14ac:dyDescent="0.3">
      <c r="A107" s="104">
        <v>23</v>
      </c>
      <c r="B107" s="313" t="s">
        <v>174</v>
      </c>
      <c r="C107" s="83">
        <v>3500</v>
      </c>
      <c r="D107" s="99">
        <v>3370.5</v>
      </c>
      <c r="E107" s="88" t="s">
        <v>13</v>
      </c>
      <c r="F107" s="302" t="s">
        <v>175</v>
      </c>
      <c r="G107" s="89">
        <v>3370.5</v>
      </c>
      <c r="H107" s="302" t="s">
        <v>175</v>
      </c>
      <c r="I107" s="89">
        <v>3370.5</v>
      </c>
      <c r="J107" s="100" t="s">
        <v>20</v>
      </c>
      <c r="K107" s="101"/>
      <c r="L107" s="101" t="s">
        <v>26</v>
      </c>
      <c r="M107" s="324"/>
      <c r="N107" s="324" t="s">
        <v>233</v>
      </c>
    </row>
    <row r="108" spans="1:14" s="73" customFormat="1" ht="30.6" x14ac:dyDescent="0.25">
      <c r="A108" s="74"/>
      <c r="B108" s="313"/>
      <c r="C108" s="83"/>
      <c r="D108" s="84"/>
      <c r="E108" s="74"/>
      <c r="F108" s="302"/>
      <c r="G108" s="85"/>
      <c r="H108" s="100"/>
      <c r="I108" s="86"/>
      <c r="J108" s="74"/>
      <c r="K108" s="87">
        <v>44476</v>
      </c>
      <c r="L108" s="87"/>
      <c r="M108" s="325"/>
      <c r="N108" s="325"/>
    </row>
    <row r="109" spans="1:14" s="73" customFormat="1" ht="30.6" x14ac:dyDescent="0.25">
      <c r="A109" s="74"/>
      <c r="B109" s="313"/>
      <c r="C109" s="83"/>
      <c r="D109" s="84"/>
      <c r="E109" s="88"/>
      <c r="F109" s="302"/>
      <c r="G109" s="89"/>
      <c r="H109" s="100"/>
      <c r="I109" s="86"/>
      <c r="J109" s="74"/>
      <c r="K109" s="87" t="s">
        <v>176</v>
      </c>
      <c r="L109" s="87"/>
      <c r="M109" s="325"/>
      <c r="N109" s="325"/>
    </row>
    <row r="110" spans="1:14" s="73" customFormat="1" ht="30.6" x14ac:dyDescent="0.25">
      <c r="A110" s="91"/>
      <c r="B110" s="319"/>
      <c r="C110" s="93"/>
      <c r="D110" s="94"/>
      <c r="E110" s="95"/>
      <c r="F110" s="305"/>
      <c r="G110" s="97"/>
      <c r="H110" s="305"/>
      <c r="I110" s="97"/>
      <c r="J110" s="91"/>
      <c r="K110" s="103"/>
      <c r="L110" s="103"/>
      <c r="M110" s="326"/>
      <c r="N110" s="326"/>
    </row>
    <row r="111" spans="1:14" s="73" customFormat="1" ht="31.2" x14ac:dyDescent="0.3">
      <c r="A111" s="104">
        <v>24</v>
      </c>
      <c r="B111" s="313" t="s">
        <v>177</v>
      </c>
      <c r="C111" s="83">
        <v>2500</v>
      </c>
      <c r="D111" s="99">
        <v>1790</v>
      </c>
      <c r="E111" s="88" t="s">
        <v>13</v>
      </c>
      <c r="F111" s="302" t="s">
        <v>178</v>
      </c>
      <c r="G111" s="89">
        <v>1790</v>
      </c>
      <c r="H111" s="302" t="s">
        <v>178</v>
      </c>
      <c r="I111" s="89">
        <v>1790</v>
      </c>
      <c r="J111" s="100" t="s">
        <v>20</v>
      </c>
      <c r="K111" s="101"/>
      <c r="L111" s="101" t="s">
        <v>26</v>
      </c>
      <c r="M111" s="324"/>
      <c r="N111" s="324" t="s">
        <v>233</v>
      </c>
    </row>
    <row r="112" spans="1:14" s="73" customFormat="1" ht="30.6" x14ac:dyDescent="0.25">
      <c r="A112" s="74"/>
      <c r="B112" s="313"/>
      <c r="C112" s="83"/>
      <c r="D112" s="84"/>
      <c r="E112" s="74"/>
      <c r="F112" s="302"/>
      <c r="G112" s="85"/>
      <c r="H112" s="100"/>
      <c r="I112" s="86"/>
      <c r="J112" s="74"/>
      <c r="K112" s="87">
        <v>44481</v>
      </c>
      <c r="L112" s="87"/>
      <c r="M112" s="325"/>
      <c r="N112" s="325"/>
    </row>
    <row r="113" spans="1:14" s="73" customFormat="1" ht="30.6" x14ac:dyDescent="0.25">
      <c r="A113" s="74"/>
      <c r="B113" s="313"/>
      <c r="C113" s="83"/>
      <c r="D113" s="84"/>
      <c r="E113" s="88"/>
      <c r="F113" s="302"/>
      <c r="G113" s="89"/>
      <c r="H113" s="100"/>
      <c r="I113" s="86"/>
      <c r="J113" s="74"/>
      <c r="K113" s="87" t="s">
        <v>179</v>
      </c>
      <c r="L113" s="87"/>
      <c r="M113" s="325"/>
      <c r="N113" s="325"/>
    </row>
    <row r="114" spans="1:14" s="73" customFormat="1" ht="30.6" x14ac:dyDescent="0.25">
      <c r="A114" s="74"/>
      <c r="B114" s="313"/>
      <c r="C114" s="83"/>
      <c r="D114" s="84"/>
      <c r="E114" s="88"/>
      <c r="F114" s="302"/>
      <c r="G114" s="132"/>
      <c r="H114" s="100"/>
      <c r="I114" s="86"/>
      <c r="J114" s="74"/>
      <c r="K114" s="87"/>
      <c r="L114" s="87"/>
      <c r="M114" s="325"/>
      <c r="N114" s="325"/>
    </row>
    <row r="115" spans="1:14" s="73" customFormat="1" ht="30.6" x14ac:dyDescent="0.25">
      <c r="A115" s="74"/>
      <c r="B115" s="313"/>
      <c r="C115" s="83"/>
      <c r="D115" s="84"/>
      <c r="E115" s="88"/>
      <c r="F115" s="302"/>
      <c r="G115" s="132"/>
      <c r="H115" s="100"/>
      <c r="I115" s="86"/>
      <c r="J115" s="74"/>
      <c r="K115" s="87"/>
      <c r="L115" s="87"/>
      <c r="M115" s="325"/>
      <c r="N115" s="325"/>
    </row>
    <row r="116" spans="1:14" s="73" customFormat="1" ht="30.6" x14ac:dyDescent="0.25">
      <c r="A116" s="91"/>
      <c r="B116" s="319"/>
      <c r="C116" s="93"/>
      <c r="D116" s="94"/>
      <c r="E116" s="95"/>
      <c r="F116" s="305"/>
      <c r="G116" s="97"/>
      <c r="H116" s="305"/>
      <c r="I116" s="97"/>
      <c r="J116" s="91"/>
      <c r="K116" s="103"/>
      <c r="L116" s="103"/>
      <c r="M116" s="326"/>
      <c r="N116" s="326"/>
    </row>
    <row r="117" spans="1:14" ht="21" customHeight="1" x14ac:dyDescent="0.3">
      <c r="A117" s="104">
        <v>25</v>
      </c>
      <c r="B117" s="313" t="s">
        <v>180</v>
      </c>
      <c r="C117" s="77">
        <v>5277240</v>
      </c>
      <c r="D117" s="77">
        <v>5277240</v>
      </c>
      <c r="E117" s="133" t="s">
        <v>181</v>
      </c>
      <c r="F117" s="302" t="s">
        <v>85</v>
      </c>
      <c r="G117" s="79">
        <v>5277240</v>
      </c>
      <c r="H117" s="302" t="s">
        <v>85</v>
      </c>
      <c r="I117" s="79">
        <v>5277240</v>
      </c>
      <c r="J117" s="134" t="s">
        <v>54</v>
      </c>
      <c r="K117" s="81" t="s">
        <v>182</v>
      </c>
      <c r="L117" s="81" t="s">
        <v>258</v>
      </c>
      <c r="M117" s="327" t="s">
        <v>233</v>
      </c>
      <c r="N117" s="327"/>
    </row>
    <row r="118" spans="1:14" ht="31.2" x14ac:dyDescent="0.25">
      <c r="A118" s="74"/>
      <c r="B118" s="313" t="s">
        <v>183</v>
      </c>
      <c r="C118" s="83"/>
      <c r="D118" s="84"/>
      <c r="E118" s="74"/>
      <c r="F118" s="302" t="s">
        <v>184</v>
      </c>
      <c r="G118" s="85">
        <v>5394512</v>
      </c>
      <c r="H118" s="100"/>
      <c r="I118" s="86"/>
      <c r="J118" s="135" t="s">
        <v>185</v>
      </c>
      <c r="K118" s="87">
        <v>44470</v>
      </c>
      <c r="L118" s="87"/>
      <c r="M118" s="328"/>
      <c r="N118" s="328"/>
    </row>
    <row r="119" spans="1:14" ht="30.6" x14ac:dyDescent="0.25">
      <c r="A119" s="74"/>
      <c r="B119" s="314"/>
      <c r="C119" s="83"/>
      <c r="D119" s="84"/>
      <c r="E119" s="88"/>
      <c r="F119" s="302" t="s">
        <v>186</v>
      </c>
      <c r="G119" s="85">
        <v>5394512</v>
      </c>
      <c r="H119" s="100"/>
      <c r="I119" s="86"/>
      <c r="J119" s="74"/>
      <c r="K119" s="87" t="s">
        <v>187</v>
      </c>
      <c r="L119" s="87"/>
      <c r="M119" s="328"/>
      <c r="N119" s="328"/>
    </row>
    <row r="120" spans="1:14" ht="30.6" x14ac:dyDescent="0.25">
      <c r="A120" s="74"/>
      <c r="B120" s="314"/>
      <c r="C120" s="83"/>
      <c r="D120" s="84"/>
      <c r="E120" s="88"/>
      <c r="F120" s="302" t="s">
        <v>188</v>
      </c>
      <c r="G120" s="85">
        <v>5629056</v>
      </c>
      <c r="H120" s="100"/>
      <c r="I120" s="86"/>
      <c r="J120" s="74"/>
      <c r="K120" s="87"/>
      <c r="L120" s="87"/>
      <c r="M120" s="328"/>
      <c r="N120" s="328"/>
    </row>
    <row r="121" spans="1:14" ht="30.6" x14ac:dyDescent="0.25">
      <c r="A121" s="74"/>
      <c r="B121" s="314"/>
      <c r="C121" s="83"/>
      <c r="D121" s="84"/>
      <c r="E121" s="88"/>
      <c r="F121" s="302"/>
      <c r="G121" s="85"/>
      <c r="H121" s="100"/>
      <c r="I121" s="86"/>
      <c r="J121" s="74"/>
      <c r="K121" s="87"/>
      <c r="L121" s="87"/>
      <c r="M121" s="328"/>
      <c r="N121" s="328"/>
    </row>
    <row r="122" spans="1:14" ht="30.6" x14ac:dyDescent="0.25">
      <c r="A122" s="74"/>
      <c r="B122" s="314"/>
      <c r="C122" s="83"/>
      <c r="D122" s="84"/>
      <c r="E122" s="88"/>
      <c r="F122" s="302"/>
      <c r="G122" s="85"/>
      <c r="H122" s="100"/>
      <c r="I122" s="86"/>
      <c r="J122" s="74"/>
      <c r="K122" s="87"/>
      <c r="L122" s="87"/>
      <c r="M122" s="328"/>
      <c r="N122" s="328"/>
    </row>
    <row r="123" spans="1:14" ht="30.6" x14ac:dyDescent="0.25">
      <c r="A123" s="91"/>
      <c r="B123" s="319"/>
      <c r="C123" s="93"/>
      <c r="D123" s="94"/>
      <c r="E123" s="95"/>
      <c r="F123" s="304"/>
      <c r="G123" s="96"/>
      <c r="H123" s="305"/>
      <c r="I123" s="97"/>
      <c r="J123" s="91"/>
      <c r="K123" s="103"/>
      <c r="L123" s="103"/>
      <c r="M123" s="329"/>
      <c r="N123" s="329"/>
    </row>
    <row r="124" spans="1:14" ht="30.6" x14ac:dyDescent="0.3">
      <c r="A124" s="104">
        <v>26</v>
      </c>
      <c r="B124" s="313" t="s">
        <v>189</v>
      </c>
      <c r="C124" s="77">
        <v>2140000</v>
      </c>
      <c r="D124" s="77">
        <v>2138340</v>
      </c>
      <c r="E124" s="133" t="s">
        <v>181</v>
      </c>
      <c r="F124" s="302" t="s">
        <v>149</v>
      </c>
      <c r="G124" s="79">
        <v>2106265</v>
      </c>
      <c r="H124" s="302" t="s">
        <v>149</v>
      </c>
      <c r="I124" s="79">
        <v>2106265</v>
      </c>
      <c r="J124" s="134" t="s">
        <v>54</v>
      </c>
      <c r="K124" s="81" t="s">
        <v>190</v>
      </c>
      <c r="L124" s="81" t="s">
        <v>43</v>
      </c>
      <c r="M124" s="327" t="s">
        <v>233</v>
      </c>
      <c r="N124" s="327"/>
    </row>
    <row r="125" spans="1:14" ht="30.6" x14ac:dyDescent="0.25">
      <c r="A125" s="74"/>
      <c r="B125" s="313" t="s">
        <v>93</v>
      </c>
      <c r="C125" s="83"/>
      <c r="D125" s="84"/>
      <c r="E125" s="74"/>
      <c r="F125" s="302" t="s">
        <v>191</v>
      </c>
      <c r="G125" s="85">
        <v>2138000</v>
      </c>
      <c r="H125" s="100"/>
      <c r="I125" s="86"/>
      <c r="J125" s="135" t="s">
        <v>185</v>
      </c>
      <c r="K125" s="87">
        <v>44470</v>
      </c>
      <c r="L125" s="87"/>
      <c r="M125" s="328"/>
      <c r="N125" s="328"/>
    </row>
    <row r="126" spans="1:14" ht="30.6" x14ac:dyDescent="0.25">
      <c r="A126" s="74"/>
      <c r="B126" s="314"/>
      <c r="C126" s="83"/>
      <c r="D126" s="84"/>
      <c r="E126" s="88"/>
      <c r="F126" s="302" t="s">
        <v>192</v>
      </c>
      <c r="G126" s="85">
        <v>2136000</v>
      </c>
      <c r="H126" s="100"/>
      <c r="I126" s="86"/>
      <c r="J126" s="74"/>
      <c r="K126" s="87" t="s">
        <v>193</v>
      </c>
      <c r="L126" s="87"/>
      <c r="M126" s="328"/>
      <c r="N126" s="328"/>
    </row>
    <row r="127" spans="1:14" ht="31.2" x14ac:dyDescent="0.25">
      <c r="A127" s="74"/>
      <c r="B127" s="314"/>
      <c r="C127" s="83"/>
      <c r="D127" s="84"/>
      <c r="E127" s="88"/>
      <c r="F127" s="302" t="s">
        <v>194</v>
      </c>
      <c r="G127" s="85">
        <v>2138340</v>
      </c>
      <c r="H127" s="100"/>
      <c r="I127" s="86"/>
      <c r="J127" s="74"/>
      <c r="K127" s="87"/>
      <c r="L127" s="87"/>
      <c r="M127" s="328"/>
      <c r="N127" s="328"/>
    </row>
    <row r="128" spans="1:14" ht="30.6" x14ac:dyDescent="0.25">
      <c r="A128" s="135"/>
      <c r="B128" s="323"/>
      <c r="C128" s="136"/>
      <c r="D128" s="137"/>
      <c r="E128" s="138"/>
      <c r="F128" s="302" t="s">
        <v>120</v>
      </c>
      <c r="G128" s="85">
        <v>2138000</v>
      </c>
      <c r="H128" s="311"/>
      <c r="I128" s="139"/>
      <c r="J128" s="135"/>
      <c r="K128" s="140"/>
      <c r="L128" s="140"/>
      <c r="M128" s="328"/>
      <c r="N128" s="328"/>
    </row>
    <row r="129" spans="1:14" ht="30.6" x14ac:dyDescent="0.25">
      <c r="A129" s="135"/>
      <c r="B129" s="323"/>
      <c r="C129" s="136"/>
      <c r="D129" s="137"/>
      <c r="E129" s="138"/>
      <c r="F129" s="302" t="s">
        <v>195</v>
      </c>
      <c r="G129" s="85">
        <v>2138000</v>
      </c>
      <c r="H129" s="311"/>
      <c r="I129" s="139"/>
      <c r="J129" s="135"/>
      <c r="K129" s="140"/>
      <c r="L129" s="140"/>
      <c r="M129" s="328"/>
      <c r="N129" s="328"/>
    </row>
    <row r="130" spans="1:14" ht="30.6" x14ac:dyDescent="0.25">
      <c r="A130" s="135"/>
      <c r="B130" s="323"/>
      <c r="C130" s="136"/>
      <c r="D130" s="137"/>
      <c r="E130" s="138"/>
      <c r="F130" s="302"/>
      <c r="G130" s="85"/>
      <c r="H130" s="311"/>
      <c r="I130" s="139"/>
      <c r="J130" s="135"/>
      <c r="K130" s="140"/>
      <c r="L130" s="140"/>
      <c r="M130" s="328"/>
      <c r="N130" s="328"/>
    </row>
    <row r="131" spans="1:14" ht="30.6" x14ac:dyDescent="0.25">
      <c r="A131" s="135"/>
      <c r="B131" s="323"/>
      <c r="C131" s="136"/>
      <c r="D131" s="137"/>
      <c r="E131" s="138"/>
      <c r="F131" s="302"/>
      <c r="G131" s="85"/>
      <c r="H131" s="311"/>
      <c r="I131" s="139"/>
      <c r="J131" s="135"/>
      <c r="K131" s="140"/>
      <c r="L131" s="140"/>
      <c r="M131" s="328"/>
      <c r="N131" s="328"/>
    </row>
    <row r="132" spans="1:14" ht="30.6" x14ac:dyDescent="0.25">
      <c r="A132" s="91"/>
      <c r="B132" s="319"/>
      <c r="C132" s="93"/>
      <c r="D132" s="94"/>
      <c r="E132" s="95"/>
      <c r="F132" s="304"/>
      <c r="G132" s="96"/>
      <c r="H132" s="305"/>
      <c r="I132" s="97"/>
      <c r="J132" s="91"/>
      <c r="K132" s="103"/>
      <c r="L132" s="103"/>
      <c r="M132" s="329"/>
      <c r="N132" s="329"/>
    </row>
    <row r="133" spans="1:14" ht="31.2" x14ac:dyDescent="0.3">
      <c r="A133" s="104">
        <v>27</v>
      </c>
      <c r="B133" s="313" t="s">
        <v>196</v>
      </c>
      <c r="C133" s="76">
        <v>823900</v>
      </c>
      <c r="D133" s="77">
        <v>788915</v>
      </c>
      <c r="E133" s="135" t="s">
        <v>181</v>
      </c>
      <c r="F133" s="302" t="s">
        <v>197</v>
      </c>
      <c r="G133" s="141">
        <v>785500</v>
      </c>
      <c r="H133" s="302" t="s">
        <v>198</v>
      </c>
      <c r="I133" s="79">
        <v>747507</v>
      </c>
      <c r="J133" s="134" t="s">
        <v>54</v>
      </c>
      <c r="K133" s="81" t="s">
        <v>199</v>
      </c>
      <c r="L133" s="81" t="s">
        <v>65</v>
      </c>
      <c r="M133" s="327" t="s">
        <v>233</v>
      </c>
      <c r="N133" s="327"/>
    </row>
    <row r="134" spans="1:14" ht="31.2" x14ac:dyDescent="0.25">
      <c r="A134" s="74"/>
      <c r="B134" s="313" t="s">
        <v>200</v>
      </c>
      <c r="C134" s="83"/>
      <c r="D134" s="84"/>
      <c r="E134" s="74"/>
      <c r="F134" s="302" t="s">
        <v>201</v>
      </c>
      <c r="G134" s="142">
        <v>788000</v>
      </c>
      <c r="H134" s="100"/>
      <c r="I134" s="86"/>
      <c r="J134" s="135" t="s">
        <v>185</v>
      </c>
      <c r="K134" s="87">
        <v>44496</v>
      </c>
      <c r="L134" s="87"/>
      <c r="M134" s="328"/>
      <c r="N134" s="328"/>
    </row>
    <row r="135" spans="1:14" ht="30.6" x14ac:dyDescent="0.25">
      <c r="A135" s="74"/>
      <c r="B135" s="313" t="s">
        <v>202</v>
      </c>
      <c r="C135" s="83"/>
      <c r="D135" s="84"/>
      <c r="E135" s="88"/>
      <c r="F135" s="302" t="s">
        <v>203</v>
      </c>
      <c r="G135" s="142">
        <v>788000</v>
      </c>
      <c r="H135" s="100"/>
      <c r="I135" s="86"/>
      <c r="J135" s="74"/>
      <c r="K135" s="87" t="s">
        <v>204</v>
      </c>
      <c r="L135" s="87"/>
      <c r="M135" s="328"/>
      <c r="N135" s="328"/>
    </row>
    <row r="136" spans="1:14" ht="30.6" x14ac:dyDescent="0.25">
      <c r="A136" s="74"/>
      <c r="B136" s="313"/>
      <c r="C136" s="83"/>
      <c r="D136" s="84"/>
      <c r="E136" s="88"/>
      <c r="F136" s="302" t="s">
        <v>205</v>
      </c>
      <c r="G136" s="142">
        <v>787000</v>
      </c>
      <c r="H136" s="100"/>
      <c r="I136" s="86"/>
      <c r="J136" s="74"/>
      <c r="K136" s="87"/>
      <c r="L136" s="87"/>
      <c r="M136" s="328"/>
      <c r="N136" s="328"/>
    </row>
    <row r="137" spans="1:14" ht="30.6" x14ac:dyDescent="0.25">
      <c r="A137" s="74"/>
      <c r="B137" s="313"/>
      <c r="C137" s="83"/>
      <c r="D137" s="84"/>
      <c r="E137" s="88"/>
      <c r="F137" s="302" t="s">
        <v>206</v>
      </c>
      <c r="G137" s="142">
        <v>788000</v>
      </c>
      <c r="H137" s="100"/>
      <c r="I137" s="86"/>
      <c r="J137" s="74"/>
      <c r="K137" s="87"/>
      <c r="L137" s="87"/>
      <c r="M137" s="328"/>
      <c r="N137" s="328"/>
    </row>
    <row r="138" spans="1:14" ht="30.6" x14ac:dyDescent="0.25">
      <c r="A138" s="74"/>
      <c r="B138" s="313"/>
      <c r="C138" s="83"/>
      <c r="D138" s="84"/>
      <c r="E138" s="88"/>
      <c r="F138" s="302" t="s">
        <v>207</v>
      </c>
      <c r="G138" s="142">
        <v>787000</v>
      </c>
      <c r="H138" s="100"/>
      <c r="I138" s="86"/>
      <c r="J138" s="74"/>
      <c r="K138" s="87"/>
      <c r="L138" s="87"/>
      <c r="M138" s="328"/>
      <c r="N138" s="328"/>
    </row>
    <row r="139" spans="1:14" ht="30.6" x14ac:dyDescent="0.25">
      <c r="A139" s="74"/>
      <c r="B139" s="313"/>
      <c r="C139" s="83"/>
      <c r="D139" s="84"/>
      <c r="E139" s="88"/>
      <c r="F139" s="302" t="s">
        <v>116</v>
      </c>
      <c r="G139" s="142">
        <v>787000</v>
      </c>
      <c r="H139" s="100"/>
      <c r="I139" s="86"/>
      <c r="J139" s="74"/>
      <c r="K139" s="87"/>
      <c r="L139" s="87"/>
      <c r="M139" s="328"/>
      <c r="N139" s="328"/>
    </row>
    <row r="140" spans="1:14" ht="30.6" x14ac:dyDescent="0.25">
      <c r="A140" s="74"/>
      <c r="B140" s="313"/>
      <c r="C140" s="83"/>
      <c r="D140" s="84"/>
      <c r="E140" s="88"/>
      <c r="F140" s="302" t="s">
        <v>208</v>
      </c>
      <c r="G140" s="142">
        <v>748000</v>
      </c>
      <c r="H140" s="100"/>
      <c r="I140" s="86"/>
      <c r="J140" s="74"/>
      <c r="K140" s="87"/>
      <c r="L140" s="87"/>
      <c r="M140" s="328"/>
      <c r="N140" s="328"/>
    </row>
    <row r="141" spans="1:14" ht="30.6" x14ac:dyDescent="0.25">
      <c r="A141" s="74"/>
      <c r="B141" s="314"/>
      <c r="C141" s="83"/>
      <c r="D141" s="84"/>
      <c r="E141" s="88"/>
      <c r="F141" s="302" t="s">
        <v>191</v>
      </c>
      <c r="G141" s="142">
        <v>788900</v>
      </c>
      <c r="H141" s="100"/>
      <c r="I141" s="86"/>
      <c r="J141" s="74"/>
      <c r="K141" s="87"/>
      <c r="L141" s="87"/>
      <c r="M141" s="328"/>
      <c r="N141" s="328"/>
    </row>
    <row r="142" spans="1:14" ht="30.6" x14ac:dyDescent="0.25">
      <c r="A142" s="74"/>
      <c r="B142" s="314"/>
      <c r="C142" s="83"/>
      <c r="D142" s="84"/>
      <c r="E142" s="88"/>
      <c r="F142" s="302" t="s">
        <v>209</v>
      </c>
      <c r="G142" s="142">
        <v>785500</v>
      </c>
      <c r="H142" s="100"/>
      <c r="I142" s="86"/>
      <c r="J142" s="74"/>
      <c r="K142" s="87"/>
      <c r="L142" s="87"/>
      <c r="M142" s="328"/>
      <c r="N142" s="328"/>
    </row>
    <row r="143" spans="1:14" ht="30.6" x14ac:dyDescent="0.25">
      <c r="A143" s="91"/>
      <c r="B143" s="319"/>
      <c r="C143" s="93"/>
      <c r="D143" s="94"/>
      <c r="E143" s="95"/>
      <c r="F143" s="91"/>
      <c r="G143" s="97"/>
      <c r="H143" s="305"/>
      <c r="I143" s="97"/>
      <c r="J143" s="91"/>
      <c r="K143" s="103"/>
      <c r="L143" s="103"/>
      <c r="M143" s="329"/>
      <c r="N143" s="329"/>
    </row>
    <row r="144" spans="1:14" ht="21.6" thickBot="1" x14ac:dyDescent="0.3">
      <c r="C144" s="282">
        <f>SUM(C8:C143)</f>
        <v>15086131</v>
      </c>
      <c r="I144" s="301">
        <f>SUM(I8:I143)</f>
        <v>14390910.039999999</v>
      </c>
    </row>
    <row r="145" ht="21.6" thickTop="1" x14ac:dyDescent="0.25"/>
  </sheetData>
  <sortState ref="A7:N15">
    <sortCondition ref="A7:A15"/>
  </sortState>
  <mergeCells count="15">
    <mergeCell ref="L6:L7"/>
    <mergeCell ref="M6:N6"/>
    <mergeCell ref="K6:K7"/>
    <mergeCell ref="A1:K1"/>
    <mergeCell ref="A6:A7"/>
    <mergeCell ref="B6:B7"/>
    <mergeCell ref="C6:C7"/>
    <mergeCell ref="D6:D7"/>
    <mergeCell ref="E6:E7"/>
    <mergeCell ref="F6:G6"/>
    <mergeCell ref="H6:I6"/>
    <mergeCell ref="J6:J7"/>
    <mergeCell ref="A2:N2"/>
    <mergeCell ref="A3:N3"/>
    <mergeCell ref="A4:N4"/>
  </mergeCells>
  <printOptions horizontalCentered="1"/>
  <pageMargins left="0.19685039370078741" right="0" top="0.35433070866141736" bottom="0.15748031496062992" header="0.31496062992125984" footer="0.11811023622047245"/>
  <pageSetup paperSize="9" scale="65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5B5B24A-71F1-4D07-9C96-97F34B9CCB6E}">
          <x14:formula1>
            <xm:f>ชื่อหมวด!$B$2:$B$19</xm:f>
          </x14:formula1>
          <xm:sqref>L8:L143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75575E-27C3-494A-82EB-4E7E227E0BCD}">
  <sheetPr codeName="Sheet8"/>
  <dimension ref="A1:N145"/>
  <sheetViews>
    <sheetView tabSelected="1" topLeftCell="A4" zoomScaleNormal="100" workbookViewId="0">
      <pane xSplit="2" ySplit="4" topLeftCell="C14" activePane="bottomRight" state="frozen"/>
      <selection activeCell="A4" sqref="A4"/>
      <selection pane="topRight" activeCell="C4" sqref="C4"/>
      <selection pane="bottomLeft" activeCell="A8" sqref="A8"/>
      <selection pane="bottomRight" activeCell="D18" sqref="D18"/>
    </sheetView>
  </sheetViews>
  <sheetFormatPr defaultColWidth="8.19921875" defaultRowHeight="21" x14ac:dyDescent="0.25"/>
  <cols>
    <col min="1" max="1" width="5.5" style="412" customWidth="1"/>
    <col min="2" max="2" width="35" style="143" bestFit="1" customWidth="1"/>
    <col min="3" max="3" width="10.69921875" style="69" bestFit="1" customWidth="1"/>
    <col min="4" max="4" width="9.5" style="69" bestFit="1" customWidth="1"/>
    <col min="5" max="5" width="9.3984375" style="412" bestFit="1" customWidth="1"/>
    <col min="6" max="6" width="29" style="143" customWidth="1"/>
    <col min="7" max="7" width="10.19921875" style="144" customWidth="1"/>
    <col min="8" max="8" width="17.09765625" style="312" bestFit="1" customWidth="1"/>
    <col min="9" max="9" width="10.5" style="145" bestFit="1" customWidth="1"/>
    <col min="10" max="10" width="10.59765625" style="69" bestFit="1" customWidth="1"/>
    <col min="11" max="11" width="13" style="69" customWidth="1"/>
    <col min="12" max="12" width="30.19921875" style="69" customWidth="1"/>
    <col min="13" max="13" width="4.69921875" style="69" bestFit="1" customWidth="1"/>
    <col min="14" max="14" width="6.8984375" style="69" customWidth="1"/>
    <col min="15" max="16384" width="8.19921875" style="69"/>
  </cols>
  <sheetData>
    <row r="1" spans="1:14" x14ac:dyDescent="0.25">
      <c r="A1" s="507"/>
      <c r="B1" s="507"/>
      <c r="C1" s="507"/>
      <c r="D1" s="507"/>
      <c r="E1" s="507"/>
      <c r="F1" s="507"/>
      <c r="G1" s="507"/>
      <c r="H1" s="507"/>
      <c r="I1" s="507"/>
      <c r="J1" s="507"/>
      <c r="K1" s="507"/>
      <c r="L1" s="358"/>
      <c r="N1" s="339" t="s">
        <v>70</v>
      </c>
    </row>
    <row r="2" spans="1:14" x14ac:dyDescent="0.25">
      <c r="A2" s="513" t="s">
        <v>267</v>
      </c>
      <c r="B2" s="513"/>
      <c r="C2" s="513"/>
      <c r="D2" s="513"/>
      <c r="E2" s="513"/>
      <c r="F2" s="513"/>
      <c r="G2" s="513"/>
      <c r="H2" s="513"/>
      <c r="I2" s="513"/>
      <c r="J2" s="513"/>
      <c r="K2" s="513"/>
      <c r="L2" s="513"/>
      <c r="M2" s="513"/>
      <c r="N2" s="513"/>
    </row>
    <row r="3" spans="1:14" x14ac:dyDescent="0.25">
      <c r="A3" s="513" t="s">
        <v>72</v>
      </c>
      <c r="B3" s="513"/>
      <c r="C3" s="513"/>
      <c r="D3" s="513"/>
      <c r="E3" s="513"/>
      <c r="F3" s="513"/>
      <c r="G3" s="513"/>
      <c r="H3" s="513"/>
      <c r="I3" s="513"/>
      <c r="J3" s="513"/>
      <c r="K3" s="513"/>
      <c r="L3" s="513"/>
      <c r="M3" s="513"/>
      <c r="N3" s="513"/>
    </row>
    <row r="4" spans="1:14" x14ac:dyDescent="0.25">
      <c r="A4" s="514" t="s">
        <v>268</v>
      </c>
      <c r="B4" s="514"/>
      <c r="C4" s="514"/>
      <c r="D4" s="514"/>
      <c r="E4" s="514"/>
      <c r="F4" s="514"/>
      <c r="G4" s="514"/>
      <c r="H4" s="514"/>
      <c r="I4" s="514"/>
      <c r="J4" s="514"/>
      <c r="K4" s="514"/>
      <c r="L4" s="514"/>
      <c r="M4" s="514"/>
      <c r="N4" s="514"/>
    </row>
    <row r="5" spans="1:14" ht="17.25" customHeight="1" x14ac:dyDescent="0.25">
      <c r="A5" s="407"/>
      <c r="B5" s="70"/>
      <c r="C5" s="70"/>
      <c r="D5" s="70"/>
      <c r="E5" s="407"/>
      <c r="F5" s="70"/>
      <c r="G5" s="71"/>
      <c r="H5" s="309"/>
      <c r="I5" s="72"/>
      <c r="J5" s="70"/>
      <c r="K5" s="70"/>
      <c r="L5" s="70"/>
    </row>
    <row r="6" spans="1:14" s="73" customFormat="1" ht="47.25" customHeight="1" x14ac:dyDescent="0.25">
      <c r="A6" s="515" t="s">
        <v>1</v>
      </c>
      <c r="B6" s="509" t="s">
        <v>74</v>
      </c>
      <c r="C6" s="506" t="s">
        <v>75</v>
      </c>
      <c r="D6" s="508" t="s">
        <v>76</v>
      </c>
      <c r="E6" s="515" t="s">
        <v>4</v>
      </c>
      <c r="F6" s="508" t="s">
        <v>5</v>
      </c>
      <c r="G6" s="508"/>
      <c r="H6" s="508" t="s">
        <v>77</v>
      </c>
      <c r="I6" s="508"/>
      <c r="J6" s="511" t="s">
        <v>78</v>
      </c>
      <c r="K6" s="506" t="s">
        <v>8</v>
      </c>
      <c r="L6" s="516" t="s">
        <v>22</v>
      </c>
      <c r="M6" s="517" t="s">
        <v>218</v>
      </c>
      <c r="N6" s="518"/>
    </row>
    <row r="7" spans="1:14" s="73" customFormat="1" ht="54.75" customHeight="1" x14ac:dyDescent="0.25">
      <c r="A7" s="515"/>
      <c r="B7" s="510"/>
      <c r="C7" s="506"/>
      <c r="D7" s="508"/>
      <c r="E7" s="515"/>
      <c r="F7" s="359" t="s">
        <v>9</v>
      </c>
      <c r="G7" s="343" t="s">
        <v>79</v>
      </c>
      <c r="H7" s="357" t="s">
        <v>10</v>
      </c>
      <c r="I7" s="344" t="s">
        <v>80</v>
      </c>
      <c r="J7" s="512"/>
      <c r="K7" s="506"/>
      <c r="L7" s="516"/>
      <c r="M7" s="422" t="s">
        <v>24</v>
      </c>
      <c r="N7" s="422" t="s">
        <v>265</v>
      </c>
    </row>
    <row r="8" spans="1:14" s="378" customFormat="1" ht="30.6" x14ac:dyDescent="0.3">
      <c r="A8" s="368">
        <v>1</v>
      </c>
      <c r="B8" s="369" t="s">
        <v>269</v>
      </c>
      <c r="C8" s="370">
        <v>941600</v>
      </c>
      <c r="D8" s="371">
        <v>888467</v>
      </c>
      <c r="E8" s="372" t="s">
        <v>181</v>
      </c>
      <c r="F8" s="413" t="s">
        <v>197</v>
      </c>
      <c r="G8" s="373">
        <v>888000</v>
      </c>
      <c r="H8" s="374" t="s">
        <v>222</v>
      </c>
      <c r="I8" s="375">
        <v>856735</v>
      </c>
      <c r="J8" s="376" t="s">
        <v>54</v>
      </c>
      <c r="K8" s="81" t="s">
        <v>271</v>
      </c>
      <c r="L8" s="81" t="s">
        <v>65</v>
      </c>
      <c r="M8" s="377" t="s">
        <v>233</v>
      </c>
      <c r="N8" s="377"/>
    </row>
    <row r="9" spans="1:14" s="378" customFormat="1" ht="30.6" x14ac:dyDescent="0.25">
      <c r="A9" s="368"/>
      <c r="B9" s="379" t="s">
        <v>270</v>
      </c>
      <c r="C9" s="380"/>
      <c r="D9" s="381"/>
      <c r="E9" s="368"/>
      <c r="F9" s="374" t="s">
        <v>100</v>
      </c>
      <c r="G9" s="382">
        <v>888000</v>
      </c>
      <c r="H9" s="383"/>
      <c r="I9" s="384"/>
      <c r="J9" s="368"/>
      <c r="K9" s="385">
        <v>44501</v>
      </c>
      <c r="L9" s="385"/>
      <c r="M9" s="386"/>
      <c r="N9" s="386"/>
    </row>
    <row r="10" spans="1:14" s="378" customFormat="1" ht="30.6" x14ac:dyDescent="0.25">
      <c r="A10" s="368"/>
      <c r="B10" s="379" t="s">
        <v>393</v>
      </c>
      <c r="C10" s="380"/>
      <c r="D10" s="381"/>
      <c r="E10" s="387"/>
      <c r="F10" s="374" t="s">
        <v>201</v>
      </c>
      <c r="G10" s="375">
        <v>887000</v>
      </c>
      <c r="H10" s="383"/>
      <c r="I10" s="384"/>
      <c r="J10" s="368"/>
      <c r="K10" s="385" t="s">
        <v>272</v>
      </c>
      <c r="L10" s="385"/>
      <c r="M10" s="386"/>
      <c r="N10" s="386"/>
    </row>
    <row r="11" spans="1:14" s="378" customFormat="1" ht="30.6" x14ac:dyDescent="0.25">
      <c r="A11" s="368"/>
      <c r="B11" s="379" t="s">
        <v>394</v>
      </c>
      <c r="C11" s="380"/>
      <c r="D11" s="381"/>
      <c r="E11" s="387"/>
      <c r="F11" s="374" t="s">
        <v>228</v>
      </c>
      <c r="G11" s="382">
        <v>888000</v>
      </c>
      <c r="H11" s="383"/>
      <c r="I11" s="384"/>
      <c r="J11" s="368"/>
      <c r="K11" s="385"/>
      <c r="L11" s="385"/>
      <c r="M11" s="386"/>
      <c r="N11" s="386"/>
    </row>
    <row r="12" spans="1:14" s="378" customFormat="1" ht="30.6" x14ac:dyDescent="0.25">
      <c r="A12" s="368"/>
      <c r="B12" s="379"/>
      <c r="C12" s="380"/>
      <c r="D12" s="381"/>
      <c r="E12" s="387"/>
      <c r="F12" s="374" t="s">
        <v>222</v>
      </c>
      <c r="G12" s="375">
        <v>857000</v>
      </c>
      <c r="H12" s="383"/>
      <c r="I12" s="384"/>
      <c r="J12" s="368"/>
      <c r="K12" s="385"/>
      <c r="L12" s="385"/>
      <c r="M12" s="386"/>
      <c r="N12" s="386"/>
    </row>
    <row r="13" spans="1:14" s="378" customFormat="1" ht="30.6" x14ac:dyDescent="0.25">
      <c r="A13" s="368"/>
      <c r="B13" s="379"/>
      <c r="C13" s="380"/>
      <c r="D13" s="381"/>
      <c r="E13" s="387"/>
      <c r="F13" s="374" t="s">
        <v>120</v>
      </c>
      <c r="G13" s="375">
        <v>862000</v>
      </c>
      <c r="H13" s="383"/>
      <c r="I13" s="384"/>
      <c r="J13" s="368"/>
      <c r="K13" s="385"/>
      <c r="L13" s="385"/>
      <c r="M13" s="386"/>
      <c r="N13" s="386"/>
    </row>
    <row r="14" spans="1:14" s="378" customFormat="1" ht="30.6" x14ac:dyDescent="0.25">
      <c r="A14" s="368"/>
      <c r="B14" s="379"/>
      <c r="C14" s="380"/>
      <c r="D14" s="381"/>
      <c r="E14" s="387"/>
      <c r="F14" s="374" t="s">
        <v>229</v>
      </c>
      <c r="G14" s="375">
        <v>888400</v>
      </c>
      <c r="H14" s="383"/>
      <c r="I14" s="384"/>
      <c r="J14" s="368"/>
      <c r="K14" s="385"/>
      <c r="L14" s="385"/>
      <c r="M14" s="386"/>
      <c r="N14" s="386"/>
    </row>
    <row r="15" spans="1:14" s="378" customFormat="1" ht="30.6" x14ac:dyDescent="0.25">
      <c r="A15" s="368"/>
      <c r="B15" s="379"/>
      <c r="C15" s="380"/>
      <c r="D15" s="381"/>
      <c r="E15" s="387"/>
      <c r="F15" s="374" t="s">
        <v>195</v>
      </c>
      <c r="G15" s="375">
        <v>887000</v>
      </c>
      <c r="H15" s="383"/>
      <c r="I15" s="384"/>
      <c r="J15" s="368"/>
      <c r="K15" s="385"/>
      <c r="L15" s="385"/>
      <c r="M15" s="386"/>
      <c r="N15" s="386"/>
    </row>
    <row r="16" spans="1:14" s="378" customFormat="1" ht="30.6" x14ac:dyDescent="0.25">
      <c r="A16" s="368"/>
      <c r="B16" s="379"/>
      <c r="C16" s="380"/>
      <c r="D16" s="381"/>
      <c r="E16" s="387"/>
      <c r="F16" s="374" t="s">
        <v>116</v>
      </c>
      <c r="G16" s="375">
        <v>887000</v>
      </c>
      <c r="H16" s="383"/>
      <c r="I16" s="384"/>
      <c r="J16" s="368"/>
      <c r="K16" s="385"/>
      <c r="L16" s="385"/>
      <c r="M16" s="386"/>
      <c r="N16" s="386"/>
    </row>
    <row r="17" spans="1:14" s="378" customFormat="1" ht="30.6" x14ac:dyDescent="0.25">
      <c r="A17" s="368"/>
      <c r="B17" s="379"/>
      <c r="C17" s="380"/>
      <c r="D17" s="381"/>
      <c r="E17" s="387"/>
      <c r="F17" s="374" t="s">
        <v>237</v>
      </c>
      <c r="G17" s="375">
        <v>885000</v>
      </c>
      <c r="H17" s="383"/>
      <c r="I17" s="384"/>
      <c r="J17" s="368"/>
      <c r="K17" s="385"/>
      <c r="L17" s="385"/>
      <c r="M17" s="386"/>
      <c r="N17" s="386"/>
    </row>
    <row r="18" spans="1:14" s="378" customFormat="1" ht="30.6" x14ac:dyDescent="0.25">
      <c r="A18" s="388"/>
      <c r="B18" s="389"/>
      <c r="C18" s="390"/>
      <c r="D18" s="391"/>
      <c r="E18" s="392"/>
      <c r="F18" s="393"/>
      <c r="G18" s="394"/>
      <c r="H18" s="395"/>
      <c r="I18" s="396"/>
      <c r="J18" s="388"/>
      <c r="K18" s="397"/>
      <c r="L18" s="397"/>
      <c r="M18" s="398"/>
      <c r="N18" s="398"/>
    </row>
    <row r="19" spans="1:14" s="378" customFormat="1" ht="31.2" x14ac:dyDescent="0.3">
      <c r="A19" s="368">
        <v>2</v>
      </c>
      <c r="B19" s="379" t="s">
        <v>269</v>
      </c>
      <c r="C19" s="380">
        <v>736160</v>
      </c>
      <c r="D19" s="399">
        <v>704364</v>
      </c>
      <c r="E19" s="387" t="s">
        <v>181</v>
      </c>
      <c r="F19" s="374" t="s">
        <v>221</v>
      </c>
      <c r="G19" s="375">
        <v>704000</v>
      </c>
      <c r="H19" s="374" t="s">
        <v>192</v>
      </c>
      <c r="I19" s="375">
        <v>685990</v>
      </c>
      <c r="J19" s="376" t="s">
        <v>54</v>
      </c>
      <c r="K19" s="101" t="s">
        <v>275</v>
      </c>
      <c r="L19" s="101" t="s">
        <v>259</v>
      </c>
      <c r="M19" s="336" t="s">
        <v>233</v>
      </c>
      <c r="N19" s="336"/>
    </row>
    <row r="20" spans="1:14" s="378" customFormat="1" ht="30.6" x14ac:dyDescent="0.25">
      <c r="A20" s="368"/>
      <c r="B20" s="379" t="s">
        <v>273</v>
      </c>
      <c r="C20" s="380"/>
      <c r="D20" s="381"/>
      <c r="E20" s="368"/>
      <c r="F20" s="374" t="s">
        <v>228</v>
      </c>
      <c r="G20" s="382">
        <v>704000</v>
      </c>
      <c r="H20" s="383"/>
      <c r="I20" s="384"/>
      <c r="J20" s="368"/>
      <c r="K20" s="385">
        <v>44503</v>
      </c>
      <c r="L20" s="385"/>
      <c r="M20" s="337"/>
      <c r="N20" s="337"/>
    </row>
    <row r="21" spans="1:14" s="378" customFormat="1" ht="30.6" x14ac:dyDescent="0.25">
      <c r="A21" s="368"/>
      <c r="B21" s="379" t="s">
        <v>274</v>
      </c>
      <c r="C21" s="380"/>
      <c r="D21" s="381"/>
      <c r="E21" s="387"/>
      <c r="F21" s="374" t="s">
        <v>120</v>
      </c>
      <c r="G21" s="382">
        <v>704000</v>
      </c>
      <c r="H21" s="383"/>
      <c r="I21" s="384"/>
      <c r="J21" s="368"/>
      <c r="K21" s="385" t="s">
        <v>276</v>
      </c>
      <c r="L21" s="385"/>
      <c r="M21" s="337"/>
      <c r="N21" s="337"/>
    </row>
    <row r="22" spans="1:14" s="378" customFormat="1" ht="30.6" x14ac:dyDescent="0.25">
      <c r="A22" s="368"/>
      <c r="B22" s="379"/>
      <c r="C22" s="380"/>
      <c r="D22" s="381"/>
      <c r="E22" s="387"/>
      <c r="F22" s="374" t="s">
        <v>195</v>
      </c>
      <c r="G22" s="382">
        <v>704000</v>
      </c>
      <c r="H22" s="383"/>
      <c r="I22" s="384"/>
      <c r="J22" s="368"/>
      <c r="K22" s="385"/>
      <c r="L22" s="385"/>
      <c r="M22" s="337"/>
      <c r="N22" s="337"/>
    </row>
    <row r="23" spans="1:14" s="378" customFormat="1" ht="30.6" x14ac:dyDescent="0.25">
      <c r="A23" s="368"/>
      <c r="B23" s="379"/>
      <c r="C23" s="380"/>
      <c r="D23" s="381"/>
      <c r="E23" s="387"/>
      <c r="F23" s="374" t="s">
        <v>192</v>
      </c>
      <c r="G23" s="375">
        <v>686000</v>
      </c>
      <c r="H23" s="383"/>
      <c r="I23" s="384"/>
      <c r="J23" s="368"/>
      <c r="K23" s="385"/>
      <c r="L23" s="385"/>
      <c r="M23" s="337"/>
      <c r="N23" s="337"/>
    </row>
    <row r="24" spans="1:14" s="378" customFormat="1" ht="30.6" x14ac:dyDescent="0.25">
      <c r="A24" s="368"/>
      <c r="B24" s="400"/>
      <c r="C24" s="380"/>
      <c r="D24" s="381"/>
      <c r="E24" s="387"/>
      <c r="F24" s="374" t="s">
        <v>237</v>
      </c>
      <c r="G24" s="382">
        <v>704000</v>
      </c>
      <c r="H24" s="383"/>
      <c r="I24" s="384"/>
      <c r="J24" s="368"/>
      <c r="K24" s="385"/>
      <c r="L24" s="385"/>
      <c r="M24" s="337"/>
      <c r="N24" s="337"/>
    </row>
    <row r="25" spans="1:14" s="378" customFormat="1" ht="30.6" x14ac:dyDescent="0.25">
      <c r="A25" s="368"/>
      <c r="B25" s="400"/>
      <c r="C25" s="380"/>
      <c r="D25" s="381"/>
      <c r="E25" s="387"/>
      <c r="F25" s="374"/>
      <c r="G25" s="414"/>
      <c r="H25" s="383"/>
      <c r="I25" s="384"/>
      <c r="J25" s="368"/>
      <c r="K25" s="385"/>
      <c r="L25" s="385"/>
      <c r="M25" s="337"/>
      <c r="N25" s="337"/>
    </row>
    <row r="26" spans="1:14" s="378" customFormat="1" ht="30.6" x14ac:dyDescent="0.25">
      <c r="A26" s="388"/>
      <c r="B26" s="401"/>
      <c r="C26" s="390"/>
      <c r="D26" s="391"/>
      <c r="E26" s="392"/>
      <c r="F26" s="395"/>
      <c r="G26" s="396"/>
      <c r="H26" s="395"/>
      <c r="I26" s="396"/>
      <c r="J26" s="388"/>
      <c r="K26" s="402"/>
      <c r="L26" s="402"/>
      <c r="M26" s="338"/>
      <c r="N26" s="338"/>
    </row>
    <row r="27" spans="1:14" s="378" customFormat="1" ht="31.2" x14ac:dyDescent="0.3">
      <c r="A27" s="408">
        <v>3</v>
      </c>
      <c r="B27" s="379" t="s">
        <v>269</v>
      </c>
      <c r="C27" s="370">
        <v>1872500</v>
      </c>
      <c r="D27" s="371">
        <v>1810490</v>
      </c>
      <c r="E27" s="372" t="s">
        <v>181</v>
      </c>
      <c r="F27" s="374" t="s">
        <v>221</v>
      </c>
      <c r="G27" s="375">
        <v>1810000</v>
      </c>
      <c r="H27" s="374" t="s">
        <v>237</v>
      </c>
      <c r="I27" s="403">
        <v>1783175</v>
      </c>
      <c r="J27" s="376" t="s">
        <v>54</v>
      </c>
      <c r="K27" s="81" t="s">
        <v>239</v>
      </c>
      <c r="L27" s="81" t="s">
        <v>68</v>
      </c>
      <c r="M27" s="336" t="s">
        <v>233</v>
      </c>
      <c r="N27" s="336"/>
    </row>
    <row r="28" spans="1:14" s="378" customFormat="1" ht="30.6" x14ac:dyDescent="0.25">
      <c r="A28" s="368"/>
      <c r="B28" s="379" t="s">
        <v>277</v>
      </c>
      <c r="C28" s="380"/>
      <c r="D28" s="381"/>
      <c r="E28" s="368"/>
      <c r="F28" s="374" t="s">
        <v>100</v>
      </c>
      <c r="G28" s="382">
        <v>1812000</v>
      </c>
      <c r="H28" s="383"/>
      <c r="I28" s="384"/>
      <c r="J28" s="368"/>
      <c r="K28" s="385">
        <v>44505</v>
      </c>
      <c r="L28" s="385"/>
      <c r="M28" s="337"/>
      <c r="N28" s="337"/>
    </row>
    <row r="29" spans="1:14" s="378" customFormat="1" ht="30.6" x14ac:dyDescent="0.25">
      <c r="A29" s="368"/>
      <c r="B29" s="379" t="s">
        <v>395</v>
      </c>
      <c r="C29" s="380"/>
      <c r="D29" s="381"/>
      <c r="E29" s="387"/>
      <c r="F29" s="374" t="s">
        <v>228</v>
      </c>
      <c r="G29" s="375">
        <v>1810000</v>
      </c>
      <c r="H29" s="383"/>
      <c r="I29" s="384"/>
      <c r="J29" s="368"/>
      <c r="K29" s="385" t="s">
        <v>278</v>
      </c>
      <c r="L29" s="385"/>
      <c r="M29" s="337"/>
      <c r="N29" s="337"/>
    </row>
    <row r="30" spans="1:14" s="378" customFormat="1" ht="30.6" x14ac:dyDescent="0.25">
      <c r="A30" s="368"/>
      <c r="B30" s="379" t="s">
        <v>396</v>
      </c>
      <c r="C30" s="380"/>
      <c r="D30" s="381"/>
      <c r="E30" s="387"/>
      <c r="F30" s="374" t="s">
        <v>208</v>
      </c>
      <c r="G30" s="375">
        <v>1809490</v>
      </c>
      <c r="H30" s="383"/>
      <c r="I30" s="384"/>
      <c r="J30" s="368"/>
      <c r="K30" s="385"/>
      <c r="L30" s="385"/>
      <c r="M30" s="337"/>
      <c r="N30" s="337"/>
    </row>
    <row r="31" spans="1:14" s="378" customFormat="1" ht="30.6" x14ac:dyDescent="0.25">
      <c r="A31" s="368"/>
      <c r="B31" s="400"/>
      <c r="C31" s="380"/>
      <c r="D31" s="381"/>
      <c r="E31" s="387"/>
      <c r="F31" s="374" t="s">
        <v>237</v>
      </c>
      <c r="G31" s="403">
        <v>1790000</v>
      </c>
      <c r="H31" s="383"/>
      <c r="I31" s="384"/>
      <c r="J31" s="368"/>
      <c r="K31" s="385"/>
      <c r="L31" s="385"/>
      <c r="M31" s="337"/>
      <c r="N31" s="337"/>
    </row>
    <row r="32" spans="1:14" s="378" customFormat="1" ht="30.6" x14ac:dyDescent="0.25">
      <c r="A32" s="368"/>
      <c r="B32" s="400"/>
      <c r="C32" s="380"/>
      <c r="D32" s="381"/>
      <c r="E32" s="387"/>
      <c r="F32" s="374"/>
      <c r="G32" s="403"/>
      <c r="H32" s="383"/>
      <c r="I32" s="384"/>
      <c r="J32" s="368"/>
      <c r="K32" s="385"/>
      <c r="L32" s="385"/>
      <c r="M32" s="337"/>
      <c r="N32" s="337"/>
    </row>
    <row r="33" spans="1:14" s="378" customFormat="1" ht="30.6" x14ac:dyDescent="0.25">
      <c r="A33" s="388"/>
      <c r="B33" s="401"/>
      <c r="C33" s="390"/>
      <c r="D33" s="391"/>
      <c r="E33" s="392"/>
      <c r="F33" s="395"/>
      <c r="G33" s="396"/>
      <c r="H33" s="395"/>
      <c r="I33" s="396"/>
      <c r="J33" s="388"/>
      <c r="K33" s="402"/>
      <c r="L33" s="402"/>
      <c r="M33" s="338"/>
      <c r="N33" s="338"/>
    </row>
    <row r="34" spans="1:14" s="378" customFormat="1" ht="30.6" x14ac:dyDescent="0.3">
      <c r="A34" s="408">
        <v>4</v>
      </c>
      <c r="B34" s="379" t="s">
        <v>269</v>
      </c>
      <c r="C34" s="370">
        <v>2140000</v>
      </c>
      <c r="D34" s="371">
        <v>1956171</v>
      </c>
      <c r="E34" s="372" t="s">
        <v>181</v>
      </c>
      <c r="F34" s="374" t="s">
        <v>225</v>
      </c>
      <c r="G34" s="373">
        <v>1955000</v>
      </c>
      <c r="H34" s="374" t="s">
        <v>283</v>
      </c>
      <c r="I34" s="373">
        <v>1926207</v>
      </c>
      <c r="J34" s="376" t="s">
        <v>54</v>
      </c>
      <c r="K34" s="81" t="s">
        <v>284</v>
      </c>
      <c r="L34" s="81" t="s">
        <v>68</v>
      </c>
      <c r="M34" s="377" t="s">
        <v>233</v>
      </c>
      <c r="N34" s="377"/>
    </row>
    <row r="35" spans="1:14" s="378" customFormat="1" ht="30.6" x14ac:dyDescent="0.25">
      <c r="A35" s="368"/>
      <c r="B35" s="379" t="s">
        <v>279</v>
      </c>
      <c r="C35" s="380"/>
      <c r="D35" s="381"/>
      <c r="E35" s="368"/>
      <c r="F35" s="374" t="s">
        <v>283</v>
      </c>
      <c r="G35" s="382">
        <v>1940000</v>
      </c>
      <c r="H35" s="383"/>
      <c r="I35" s="384"/>
      <c r="J35" s="368"/>
      <c r="K35" s="385">
        <v>44510</v>
      </c>
      <c r="L35" s="385"/>
      <c r="M35" s="386"/>
      <c r="N35" s="386"/>
    </row>
    <row r="36" spans="1:14" s="378" customFormat="1" ht="30.6" x14ac:dyDescent="0.25">
      <c r="A36" s="368"/>
      <c r="B36" s="379" t="s">
        <v>280</v>
      </c>
      <c r="C36" s="380"/>
      <c r="D36" s="381"/>
      <c r="E36" s="387"/>
      <c r="F36" s="374" t="s">
        <v>228</v>
      </c>
      <c r="G36" s="375">
        <v>1956000</v>
      </c>
      <c r="H36" s="383"/>
      <c r="I36" s="384"/>
      <c r="J36" s="368"/>
      <c r="K36" s="385" t="s">
        <v>285</v>
      </c>
      <c r="L36" s="385"/>
      <c r="M36" s="386"/>
      <c r="N36" s="386"/>
    </row>
    <row r="37" spans="1:14" s="378" customFormat="1" ht="30.6" x14ac:dyDescent="0.25">
      <c r="A37" s="368"/>
      <c r="B37" s="379" t="s">
        <v>281</v>
      </c>
      <c r="C37" s="380"/>
      <c r="D37" s="381"/>
      <c r="E37" s="387"/>
      <c r="F37" s="374" t="s">
        <v>120</v>
      </c>
      <c r="G37" s="403">
        <v>1955000</v>
      </c>
      <c r="H37" s="383"/>
      <c r="I37" s="384"/>
      <c r="J37" s="368"/>
      <c r="K37" s="385"/>
      <c r="L37" s="385"/>
      <c r="M37" s="386"/>
      <c r="N37" s="386"/>
    </row>
    <row r="38" spans="1:14" s="378" customFormat="1" ht="30.6" x14ac:dyDescent="0.25">
      <c r="A38" s="368"/>
      <c r="B38" s="379" t="s">
        <v>282</v>
      </c>
      <c r="C38" s="380"/>
      <c r="D38" s="381"/>
      <c r="E38" s="387"/>
      <c r="F38" s="374" t="s">
        <v>194</v>
      </c>
      <c r="G38" s="403">
        <v>1955171</v>
      </c>
      <c r="H38" s="383"/>
      <c r="I38" s="384"/>
      <c r="J38" s="368"/>
      <c r="K38" s="385"/>
      <c r="L38" s="385"/>
      <c r="M38" s="386"/>
      <c r="N38" s="386"/>
    </row>
    <row r="39" spans="1:14" s="378" customFormat="1" ht="30.6" x14ac:dyDescent="0.25">
      <c r="A39" s="368"/>
      <c r="B39" s="379"/>
      <c r="C39" s="380"/>
      <c r="D39" s="381"/>
      <c r="E39" s="387"/>
      <c r="F39" s="374" t="s">
        <v>195</v>
      </c>
      <c r="G39" s="403">
        <v>1951000</v>
      </c>
      <c r="H39" s="383"/>
      <c r="I39" s="384"/>
      <c r="J39" s="368"/>
      <c r="K39" s="385"/>
      <c r="L39" s="385"/>
      <c r="M39" s="386"/>
      <c r="N39" s="386"/>
    </row>
    <row r="40" spans="1:14" s="378" customFormat="1" ht="30.6" x14ac:dyDescent="0.25">
      <c r="A40" s="368"/>
      <c r="B40" s="379"/>
      <c r="C40" s="380"/>
      <c r="D40" s="381"/>
      <c r="E40" s="387"/>
      <c r="F40" s="374"/>
      <c r="G40" s="403"/>
      <c r="H40" s="383"/>
      <c r="I40" s="384"/>
      <c r="J40" s="368"/>
      <c r="K40" s="385"/>
      <c r="L40" s="385"/>
      <c r="M40" s="386"/>
      <c r="N40" s="386"/>
    </row>
    <row r="41" spans="1:14" s="378" customFormat="1" ht="30.6" x14ac:dyDescent="0.25">
      <c r="A41" s="388"/>
      <c r="B41" s="401"/>
      <c r="C41" s="390"/>
      <c r="D41" s="391"/>
      <c r="E41" s="392"/>
      <c r="F41" s="395"/>
      <c r="G41" s="396"/>
      <c r="H41" s="395"/>
      <c r="I41" s="396"/>
      <c r="J41" s="388"/>
      <c r="K41" s="402"/>
      <c r="L41" s="402"/>
      <c r="M41" s="398"/>
      <c r="N41" s="398"/>
    </row>
    <row r="42" spans="1:14" s="378" customFormat="1" ht="31.2" x14ac:dyDescent="0.3">
      <c r="A42" s="408">
        <v>5</v>
      </c>
      <c r="B42" s="379" t="s">
        <v>269</v>
      </c>
      <c r="C42" s="370">
        <v>666610</v>
      </c>
      <c r="D42" s="371">
        <v>622939</v>
      </c>
      <c r="E42" s="372" t="s">
        <v>181</v>
      </c>
      <c r="F42" s="374" t="s">
        <v>221</v>
      </c>
      <c r="G42" s="373">
        <v>622000</v>
      </c>
      <c r="H42" s="374" t="s">
        <v>100</v>
      </c>
      <c r="I42" s="373">
        <v>610236</v>
      </c>
      <c r="J42" s="376" t="s">
        <v>54</v>
      </c>
      <c r="K42" s="81" t="s">
        <v>291</v>
      </c>
      <c r="L42" s="81" t="s">
        <v>64</v>
      </c>
      <c r="M42" s="404" t="s">
        <v>233</v>
      </c>
      <c r="N42" s="404"/>
    </row>
    <row r="43" spans="1:14" s="378" customFormat="1" ht="30.6" x14ac:dyDescent="0.3">
      <c r="A43" s="368"/>
      <c r="B43" s="379" t="s">
        <v>286</v>
      </c>
      <c r="C43" s="380"/>
      <c r="D43" s="399"/>
      <c r="E43" s="387"/>
      <c r="F43" s="374" t="s">
        <v>100</v>
      </c>
      <c r="G43" s="375">
        <v>614000</v>
      </c>
      <c r="H43" s="374"/>
      <c r="I43" s="403"/>
      <c r="J43" s="383"/>
      <c r="K43" s="385">
        <v>44510</v>
      </c>
      <c r="L43" s="101"/>
      <c r="M43" s="405"/>
      <c r="N43" s="405"/>
    </row>
    <row r="44" spans="1:14" s="378" customFormat="1" ht="30.6" x14ac:dyDescent="0.3">
      <c r="A44" s="368"/>
      <c r="B44" s="379" t="s">
        <v>287</v>
      </c>
      <c r="C44" s="380"/>
      <c r="D44" s="399"/>
      <c r="E44" s="387"/>
      <c r="F44" s="374" t="s">
        <v>228</v>
      </c>
      <c r="G44" s="375">
        <v>622000</v>
      </c>
      <c r="H44" s="374"/>
      <c r="I44" s="403"/>
      <c r="J44" s="383"/>
      <c r="K44" s="385" t="s">
        <v>292</v>
      </c>
      <c r="L44" s="101"/>
      <c r="M44" s="405"/>
      <c r="N44" s="405"/>
    </row>
    <row r="45" spans="1:14" s="378" customFormat="1" ht="30.6" x14ac:dyDescent="0.3">
      <c r="A45" s="368"/>
      <c r="B45" s="379" t="s">
        <v>288</v>
      </c>
      <c r="C45" s="380"/>
      <c r="D45" s="399"/>
      <c r="E45" s="387"/>
      <c r="F45" s="374" t="s">
        <v>120</v>
      </c>
      <c r="G45" s="375">
        <v>622000</v>
      </c>
      <c r="H45" s="374"/>
      <c r="I45" s="403"/>
      <c r="J45" s="383"/>
      <c r="K45" s="101"/>
      <c r="L45" s="101"/>
      <c r="M45" s="405"/>
      <c r="N45" s="405"/>
    </row>
    <row r="46" spans="1:14" s="378" customFormat="1" ht="30.6" x14ac:dyDescent="0.25">
      <c r="A46" s="368"/>
      <c r="B46" s="379" t="s">
        <v>289</v>
      </c>
      <c r="C46" s="380"/>
      <c r="D46" s="381"/>
      <c r="E46" s="368"/>
      <c r="F46" s="374" t="s">
        <v>229</v>
      </c>
      <c r="G46" s="382">
        <v>621939</v>
      </c>
      <c r="H46" s="383"/>
      <c r="I46" s="384"/>
      <c r="J46" s="368"/>
      <c r="K46" s="385"/>
      <c r="L46" s="385"/>
      <c r="M46" s="405"/>
      <c r="N46" s="405"/>
    </row>
    <row r="47" spans="1:14" s="378" customFormat="1" ht="30.6" x14ac:dyDescent="0.25">
      <c r="A47" s="368"/>
      <c r="B47" s="379" t="s">
        <v>290</v>
      </c>
      <c r="C47" s="380"/>
      <c r="D47" s="381"/>
      <c r="E47" s="387"/>
      <c r="F47" s="374" t="s">
        <v>237</v>
      </c>
      <c r="G47" s="375">
        <v>622000</v>
      </c>
      <c r="H47" s="383"/>
      <c r="I47" s="384"/>
      <c r="J47" s="368"/>
      <c r="K47" s="385"/>
      <c r="L47" s="385"/>
      <c r="M47" s="405"/>
      <c r="N47" s="405"/>
    </row>
    <row r="48" spans="1:14" s="378" customFormat="1" ht="30.6" x14ac:dyDescent="0.25">
      <c r="A48" s="368"/>
      <c r="B48" s="379"/>
      <c r="C48" s="380"/>
      <c r="D48" s="381"/>
      <c r="E48" s="387"/>
      <c r="F48" s="374"/>
      <c r="G48" s="403"/>
      <c r="H48" s="383"/>
      <c r="I48" s="384"/>
      <c r="J48" s="368"/>
      <c r="K48" s="385"/>
      <c r="L48" s="385"/>
      <c r="M48" s="405"/>
      <c r="N48" s="405"/>
    </row>
    <row r="49" spans="1:14" s="378" customFormat="1" ht="30.6" x14ac:dyDescent="0.25">
      <c r="A49" s="388"/>
      <c r="B49" s="401"/>
      <c r="C49" s="390"/>
      <c r="D49" s="391"/>
      <c r="E49" s="392"/>
      <c r="F49" s="395"/>
      <c r="G49" s="396"/>
      <c r="H49" s="395"/>
      <c r="I49" s="396"/>
      <c r="J49" s="388"/>
      <c r="K49" s="402"/>
      <c r="L49" s="402"/>
      <c r="M49" s="406"/>
      <c r="N49" s="406"/>
    </row>
    <row r="50" spans="1:14" s="73" customFormat="1" ht="31.2" x14ac:dyDescent="0.3">
      <c r="A50" s="408">
        <v>6</v>
      </c>
      <c r="B50" s="82" t="s">
        <v>269</v>
      </c>
      <c r="C50" s="76">
        <v>481500</v>
      </c>
      <c r="D50" s="129">
        <v>451134</v>
      </c>
      <c r="E50" s="415" t="s">
        <v>13</v>
      </c>
      <c r="F50" s="302" t="s">
        <v>229</v>
      </c>
      <c r="G50" s="79">
        <v>435134</v>
      </c>
      <c r="H50" s="302" t="s">
        <v>229</v>
      </c>
      <c r="I50" s="79">
        <v>435134</v>
      </c>
      <c r="J50" s="80" t="s">
        <v>20</v>
      </c>
      <c r="K50" s="81" t="s">
        <v>296</v>
      </c>
      <c r="L50" s="81" t="s">
        <v>64</v>
      </c>
      <c r="M50" s="330" t="s">
        <v>233</v>
      </c>
      <c r="N50" s="330"/>
    </row>
    <row r="51" spans="1:14" s="73" customFormat="1" ht="30.6" x14ac:dyDescent="0.25">
      <c r="A51" s="368"/>
      <c r="B51" s="313" t="s">
        <v>293</v>
      </c>
      <c r="C51" s="83"/>
      <c r="D51" s="84"/>
      <c r="E51" s="368"/>
      <c r="F51" s="302"/>
      <c r="G51" s="85"/>
      <c r="H51" s="100"/>
      <c r="I51" s="86"/>
      <c r="J51" s="74"/>
      <c r="K51" s="87">
        <v>44501</v>
      </c>
      <c r="L51" s="87"/>
      <c r="M51" s="331"/>
      <c r="N51" s="331"/>
    </row>
    <row r="52" spans="1:14" s="73" customFormat="1" ht="30.6" x14ac:dyDescent="0.25">
      <c r="A52" s="368"/>
      <c r="B52" s="313" t="s">
        <v>294</v>
      </c>
      <c r="C52" s="83"/>
      <c r="D52" s="84"/>
      <c r="E52" s="387"/>
      <c r="F52" s="302"/>
      <c r="G52" s="89"/>
      <c r="H52" s="100"/>
      <c r="I52" s="86"/>
      <c r="J52" s="74"/>
      <c r="K52" s="87" t="s">
        <v>297</v>
      </c>
      <c r="L52" s="87"/>
      <c r="M52" s="331"/>
      <c r="N52" s="331"/>
    </row>
    <row r="53" spans="1:14" s="73" customFormat="1" ht="30.6" x14ac:dyDescent="0.25">
      <c r="A53" s="368"/>
      <c r="B53" s="313" t="s">
        <v>246</v>
      </c>
      <c r="C53" s="83"/>
      <c r="D53" s="84"/>
      <c r="E53" s="387"/>
      <c r="F53" s="302"/>
      <c r="G53" s="132"/>
      <c r="H53" s="100"/>
      <c r="I53" s="86"/>
      <c r="J53" s="74"/>
      <c r="K53" s="87"/>
      <c r="L53" s="87"/>
      <c r="M53" s="331"/>
      <c r="N53" s="331"/>
    </row>
    <row r="54" spans="1:14" s="73" customFormat="1" ht="30.6" x14ac:dyDescent="0.25">
      <c r="A54" s="368"/>
      <c r="B54" s="313" t="s">
        <v>295</v>
      </c>
      <c r="C54" s="83"/>
      <c r="D54" s="84"/>
      <c r="E54" s="387"/>
      <c r="F54" s="302"/>
      <c r="G54" s="132"/>
      <c r="H54" s="100"/>
      <c r="I54" s="86"/>
      <c r="J54" s="74"/>
      <c r="K54" s="87"/>
      <c r="L54" s="87"/>
      <c r="M54" s="331"/>
      <c r="N54" s="331"/>
    </row>
    <row r="55" spans="1:14" s="73" customFormat="1" ht="30.6" x14ac:dyDescent="0.25">
      <c r="A55" s="388"/>
      <c r="B55" s="102"/>
      <c r="C55" s="93"/>
      <c r="D55" s="94"/>
      <c r="E55" s="392"/>
      <c r="F55" s="305"/>
      <c r="G55" s="97"/>
      <c r="H55" s="305"/>
      <c r="I55" s="97"/>
      <c r="J55" s="91"/>
      <c r="K55" s="103"/>
      <c r="L55" s="103"/>
      <c r="M55" s="332"/>
      <c r="N55" s="332"/>
    </row>
    <row r="56" spans="1:14" s="73" customFormat="1" ht="30.6" x14ac:dyDescent="0.3">
      <c r="A56" s="409">
        <v>7</v>
      </c>
      <c r="B56" s="82" t="s">
        <v>253</v>
      </c>
      <c r="C56" s="106">
        <v>266376.5</v>
      </c>
      <c r="D56" s="129">
        <v>266376.5</v>
      </c>
      <c r="E56" s="415" t="s">
        <v>13</v>
      </c>
      <c r="F56" s="306" t="s">
        <v>254</v>
      </c>
      <c r="G56" s="109">
        <v>266376.5</v>
      </c>
      <c r="H56" s="306" t="s">
        <v>254</v>
      </c>
      <c r="I56" s="109">
        <v>266376.5</v>
      </c>
      <c r="J56" s="80" t="s">
        <v>20</v>
      </c>
      <c r="K56" s="111">
        <v>3300051526</v>
      </c>
      <c r="L56" s="111" t="s">
        <v>26</v>
      </c>
      <c r="M56" s="333" t="s">
        <v>233</v>
      </c>
      <c r="N56" s="333"/>
    </row>
    <row r="57" spans="1:14" s="73" customFormat="1" ht="30.6" x14ac:dyDescent="0.25">
      <c r="A57" s="410"/>
      <c r="B57" s="82"/>
      <c r="C57" s="113"/>
      <c r="D57" s="114"/>
      <c r="E57" s="410"/>
      <c r="F57" s="307"/>
      <c r="G57" s="115"/>
      <c r="H57" s="310"/>
      <c r="I57" s="116"/>
      <c r="J57" s="112"/>
      <c r="K57" s="117">
        <v>44504</v>
      </c>
      <c r="L57" s="117"/>
      <c r="M57" s="334"/>
      <c r="N57" s="334"/>
    </row>
    <row r="58" spans="1:14" s="73" customFormat="1" ht="30.6" x14ac:dyDescent="0.25">
      <c r="A58" s="410"/>
      <c r="B58" s="118"/>
      <c r="C58" s="113"/>
      <c r="D58" s="114"/>
      <c r="E58" s="416"/>
      <c r="F58" s="307"/>
      <c r="G58" s="120"/>
      <c r="H58" s="310"/>
      <c r="I58" s="116"/>
      <c r="J58" s="112"/>
      <c r="K58" s="87" t="s">
        <v>298</v>
      </c>
      <c r="L58" s="117"/>
      <c r="M58" s="334"/>
      <c r="N58" s="334"/>
    </row>
    <row r="59" spans="1:14" s="73" customFormat="1" ht="30.6" x14ac:dyDescent="0.25">
      <c r="A59" s="411"/>
      <c r="B59" s="122"/>
      <c r="C59" s="123"/>
      <c r="D59" s="124"/>
      <c r="E59" s="417"/>
      <c r="F59" s="308"/>
      <c r="G59" s="126"/>
      <c r="H59" s="308"/>
      <c r="I59" s="126"/>
      <c r="J59" s="121"/>
      <c r="K59" s="127"/>
      <c r="L59" s="127"/>
      <c r="M59" s="335"/>
      <c r="N59" s="335"/>
    </row>
    <row r="60" spans="1:14" s="73" customFormat="1" ht="31.2" x14ac:dyDescent="0.3">
      <c r="A60" s="409">
        <v>8</v>
      </c>
      <c r="B60" s="82" t="s">
        <v>269</v>
      </c>
      <c r="C60" s="106">
        <v>353100</v>
      </c>
      <c r="D60" s="107">
        <v>338600</v>
      </c>
      <c r="E60" s="415" t="s">
        <v>13</v>
      </c>
      <c r="F60" s="306" t="s">
        <v>125</v>
      </c>
      <c r="G60" s="109">
        <v>326621</v>
      </c>
      <c r="H60" s="306" t="s">
        <v>125</v>
      </c>
      <c r="I60" s="109">
        <v>326621</v>
      </c>
      <c r="J60" s="80" t="s">
        <v>20</v>
      </c>
      <c r="K60" s="111" t="s">
        <v>301</v>
      </c>
      <c r="L60" s="111" t="s">
        <v>64</v>
      </c>
      <c r="M60" s="333" t="s">
        <v>233</v>
      </c>
      <c r="N60" s="333"/>
    </row>
    <row r="61" spans="1:14" s="73" customFormat="1" ht="30.6" x14ac:dyDescent="0.3">
      <c r="A61" s="410"/>
      <c r="B61" s="82" t="s">
        <v>299</v>
      </c>
      <c r="C61" s="113"/>
      <c r="D61" s="360"/>
      <c r="E61" s="416"/>
      <c r="F61" s="306"/>
      <c r="G61" s="120"/>
      <c r="H61" s="307"/>
      <c r="I61" s="361"/>
      <c r="J61" s="310"/>
      <c r="K61" s="363">
        <v>44504</v>
      </c>
      <c r="L61" s="362"/>
      <c r="M61" s="334"/>
      <c r="N61" s="334"/>
    </row>
    <row r="62" spans="1:14" s="73" customFormat="1" ht="30.6" x14ac:dyDescent="0.3">
      <c r="A62" s="410"/>
      <c r="B62" s="82" t="s">
        <v>300</v>
      </c>
      <c r="C62" s="113"/>
      <c r="D62" s="360"/>
      <c r="E62" s="416"/>
      <c r="F62" s="306"/>
      <c r="G62" s="120"/>
      <c r="H62" s="307"/>
      <c r="I62" s="361"/>
      <c r="J62" s="310"/>
      <c r="K62" s="87" t="s">
        <v>302</v>
      </c>
      <c r="L62" s="362"/>
      <c r="M62" s="334"/>
      <c r="N62" s="334"/>
    </row>
    <row r="63" spans="1:14" s="73" customFormat="1" ht="30.6" x14ac:dyDescent="0.25">
      <c r="A63" s="411"/>
      <c r="B63" s="318"/>
      <c r="C63" s="123"/>
      <c r="D63" s="124"/>
      <c r="E63" s="417"/>
      <c r="F63" s="308"/>
      <c r="G63" s="126"/>
      <c r="H63" s="308"/>
      <c r="I63" s="126"/>
      <c r="J63" s="121"/>
      <c r="K63" s="127"/>
      <c r="L63" s="127"/>
      <c r="M63" s="334"/>
      <c r="N63" s="334"/>
    </row>
    <row r="64" spans="1:14" s="73" customFormat="1" ht="31.2" x14ac:dyDescent="0.3">
      <c r="A64" s="409">
        <v>9</v>
      </c>
      <c r="B64" s="313" t="s">
        <v>303</v>
      </c>
      <c r="C64" s="106">
        <v>23181.55</v>
      </c>
      <c r="D64" s="107">
        <v>23181.55</v>
      </c>
      <c r="E64" s="418" t="s">
        <v>13</v>
      </c>
      <c r="F64" s="306" t="s">
        <v>304</v>
      </c>
      <c r="G64" s="109">
        <v>23181.55</v>
      </c>
      <c r="H64" s="306" t="s">
        <v>304</v>
      </c>
      <c r="I64" s="109">
        <v>23181.55</v>
      </c>
      <c r="J64" s="110" t="s">
        <v>20</v>
      </c>
      <c r="K64" s="111">
        <v>3300051581</v>
      </c>
      <c r="L64" s="111" t="s">
        <v>26</v>
      </c>
      <c r="M64" s="330"/>
      <c r="N64" s="330" t="s">
        <v>233</v>
      </c>
    </row>
    <row r="65" spans="1:14" s="73" customFormat="1" ht="30.6" x14ac:dyDescent="0.25">
      <c r="A65" s="410"/>
      <c r="B65" s="313"/>
      <c r="C65" s="113"/>
      <c r="D65" s="114"/>
      <c r="E65" s="410"/>
      <c r="F65" s="307"/>
      <c r="G65" s="115"/>
      <c r="H65" s="310"/>
      <c r="I65" s="116"/>
      <c r="J65" s="112"/>
      <c r="K65" s="117">
        <v>44508</v>
      </c>
      <c r="L65" s="117"/>
      <c r="M65" s="331"/>
      <c r="N65" s="331"/>
    </row>
    <row r="66" spans="1:14" s="73" customFormat="1" ht="30.6" x14ac:dyDescent="0.25">
      <c r="A66" s="410"/>
      <c r="B66" s="317"/>
      <c r="C66" s="113"/>
      <c r="D66" s="114"/>
      <c r="E66" s="416"/>
      <c r="F66" s="307"/>
      <c r="G66" s="120"/>
      <c r="H66" s="310"/>
      <c r="I66" s="116"/>
      <c r="J66" s="112"/>
      <c r="K66" s="117" t="s">
        <v>305</v>
      </c>
      <c r="L66" s="117"/>
      <c r="M66" s="331"/>
      <c r="N66" s="331"/>
    </row>
    <row r="67" spans="1:14" s="73" customFormat="1" ht="30.6" x14ac:dyDescent="0.25">
      <c r="A67" s="411"/>
      <c r="B67" s="318"/>
      <c r="C67" s="123"/>
      <c r="D67" s="124"/>
      <c r="E67" s="417"/>
      <c r="F67" s="308"/>
      <c r="G67" s="126"/>
      <c r="H67" s="308"/>
      <c r="I67" s="126"/>
      <c r="J67" s="121"/>
      <c r="K67" s="127"/>
      <c r="L67" s="127"/>
      <c r="M67" s="332"/>
      <c r="N67" s="332"/>
    </row>
    <row r="68" spans="1:14" s="73" customFormat="1" ht="31.2" x14ac:dyDescent="0.3">
      <c r="A68" s="368">
        <v>10</v>
      </c>
      <c r="B68" s="82" t="s">
        <v>269</v>
      </c>
      <c r="C68" s="83">
        <v>492200</v>
      </c>
      <c r="D68" s="99">
        <v>454021</v>
      </c>
      <c r="E68" s="419" t="s">
        <v>13</v>
      </c>
      <c r="F68" s="302" t="s">
        <v>237</v>
      </c>
      <c r="G68" s="89">
        <v>438000</v>
      </c>
      <c r="H68" s="302" t="s">
        <v>237</v>
      </c>
      <c r="I68" s="89">
        <v>438000</v>
      </c>
      <c r="J68" s="100" t="s">
        <v>20</v>
      </c>
      <c r="K68" s="101" t="s">
        <v>306</v>
      </c>
      <c r="L68" s="101" t="s">
        <v>64</v>
      </c>
      <c r="M68" s="333" t="s">
        <v>233</v>
      </c>
      <c r="N68" s="333"/>
    </row>
    <row r="69" spans="1:14" s="73" customFormat="1" ht="30.6" x14ac:dyDescent="0.25">
      <c r="A69" s="368"/>
      <c r="B69" s="313" t="s">
        <v>308</v>
      </c>
      <c r="C69" s="83"/>
      <c r="D69" s="84"/>
      <c r="E69" s="368"/>
      <c r="F69" s="302"/>
      <c r="G69" s="85"/>
      <c r="H69" s="100"/>
      <c r="I69" s="86"/>
      <c r="J69" s="74"/>
      <c r="K69" s="87">
        <v>44509</v>
      </c>
      <c r="L69" s="87"/>
      <c r="M69" s="334"/>
      <c r="N69" s="334"/>
    </row>
    <row r="70" spans="1:14" s="73" customFormat="1" ht="30.6" x14ac:dyDescent="0.25">
      <c r="A70" s="368"/>
      <c r="B70" s="313" t="s">
        <v>309</v>
      </c>
      <c r="C70" s="83"/>
      <c r="D70" s="84"/>
      <c r="E70" s="387"/>
      <c r="F70" s="302"/>
      <c r="G70" s="89"/>
      <c r="H70" s="100"/>
      <c r="I70" s="86"/>
      <c r="J70" s="74"/>
      <c r="K70" s="87" t="s">
        <v>307</v>
      </c>
      <c r="L70" s="87"/>
      <c r="M70" s="334"/>
      <c r="N70" s="334"/>
    </row>
    <row r="71" spans="1:14" s="73" customFormat="1" ht="30.6" x14ac:dyDescent="0.25">
      <c r="A71" s="368"/>
      <c r="B71" s="313" t="s">
        <v>310</v>
      </c>
      <c r="C71" s="83"/>
      <c r="D71" s="84"/>
      <c r="E71" s="387"/>
      <c r="F71" s="302"/>
      <c r="G71" s="89"/>
      <c r="H71" s="100"/>
      <c r="I71" s="86"/>
      <c r="J71" s="74"/>
      <c r="K71" s="87"/>
      <c r="L71" s="87"/>
      <c r="M71" s="334"/>
      <c r="N71" s="334"/>
    </row>
    <row r="72" spans="1:14" s="73" customFormat="1" ht="30.6" x14ac:dyDescent="0.25">
      <c r="A72" s="388"/>
      <c r="B72" s="319" t="s">
        <v>311</v>
      </c>
      <c r="C72" s="93"/>
      <c r="D72" s="94"/>
      <c r="E72" s="392"/>
      <c r="F72" s="305"/>
      <c r="G72" s="97"/>
      <c r="H72" s="305"/>
      <c r="I72" s="97"/>
      <c r="J72" s="91"/>
      <c r="K72" s="103"/>
      <c r="L72" s="103"/>
      <c r="M72" s="335"/>
      <c r="N72" s="335"/>
    </row>
    <row r="73" spans="1:14" s="73" customFormat="1" ht="30.6" x14ac:dyDescent="0.3">
      <c r="A73" s="368">
        <v>11</v>
      </c>
      <c r="B73" s="313" t="s">
        <v>312</v>
      </c>
      <c r="C73" s="83">
        <v>74900</v>
      </c>
      <c r="D73" s="99">
        <v>71904</v>
      </c>
      <c r="E73" s="419" t="s">
        <v>13</v>
      </c>
      <c r="F73" s="302" t="s">
        <v>314</v>
      </c>
      <c r="G73" s="89">
        <v>71904</v>
      </c>
      <c r="H73" s="302" t="s">
        <v>314</v>
      </c>
      <c r="I73" s="89">
        <v>71904</v>
      </c>
      <c r="J73" s="100" t="s">
        <v>20</v>
      </c>
      <c r="K73" s="101">
        <v>3300051659</v>
      </c>
      <c r="L73" s="101" t="s">
        <v>58</v>
      </c>
      <c r="M73" s="333" t="s">
        <v>233</v>
      </c>
      <c r="N73" s="330"/>
    </row>
    <row r="74" spans="1:14" s="73" customFormat="1" ht="30.6" x14ac:dyDescent="0.25">
      <c r="A74" s="368"/>
      <c r="B74" s="313" t="s">
        <v>313</v>
      </c>
      <c r="C74" s="83"/>
      <c r="D74" s="84"/>
      <c r="E74" s="368"/>
      <c r="F74" s="302"/>
      <c r="G74" s="85"/>
      <c r="H74" s="100"/>
      <c r="I74" s="86"/>
      <c r="J74" s="74"/>
      <c r="K74" s="87">
        <v>44510</v>
      </c>
      <c r="L74" s="87"/>
      <c r="M74" s="331"/>
      <c r="N74" s="331"/>
    </row>
    <row r="75" spans="1:14" s="73" customFormat="1" ht="30.6" x14ac:dyDescent="0.25">
      <c r="A75" s="368"/>
      <c r="B75" s="313"/>
      <c r="C75" s="83"/>
      <c r="D75" s="84"/>
      <c r="E75" s="387"/>
      <c r="F75" s="302"/>
      <c r="G75" s="89"/>
      <c r="H75" s="100"/>
      <c r="I75" s="86"/>
      <c r="J75" s="74"/>
      <c r="K75" s="87" t="s">
        <v>315</v>
      </c>
      <c r="L75" s="87"/>
      <c r="M75" s="331"/>
      <c r="N75" s="331"/>
    </row>
    <row r="76" spans="1:14" s="73" customFormat="1" ht="30.6" x14ac:dyDescent="0.25">
      <c r="A76" s="368"/>
      <c r="B76" s="314"/>
      <c r="C76" s="83"/>
      <c r="D76" s="84"/>
      <c r="E76" s="387"/>
      <c r="F76" s="302"/>
      <c r="G76" s="89"/>
      <c r="H76" s="100"/>
      <c r="I76" s="86"/>
      <c r="J76" s="74"/>
      <c r="K76" s="87"/>
      <c r="L76" s="87"/>
      <c r="M76" s="331"/>
      <c r="N76" s="331"/>
    </row>
    <row r="77" spans="1:14" s="73" customFormat="1" ht="30.6" x14ac:dyDescent="0.25">
      <c r="A77" s="388"/>
      <c r="B77" s="319"/>
      <c r="C77" s="93"/>
      <c r="D77" s="94"/>
      <c r="E77" s="392"/>
      <c r="F77" s="305"/>
      <c r="G77" s="97"/>
      <c r="H77" s="305"/>
      <c r="I77" s="97"/>
      <c r="J77" s="91"/>
      <c r="K77" s="103"/>
      <c r="L77" s="103"/>
      <c r="M77" s="332"/>
      <c r="N77" s="332"/>
    </row>
    <row r="78" spans="1:14" s="73" customFormat="1" ht="30.6" x14ac:dyDescent="0.3">
      <c r="A78" s="368">
        <v>12</v>
      </c>
      <c r="B78" s="313" t="s">
        <v>316</v>
      </c>
      <c r="C78" s="83">
        <v>497550</v>
      </c>
      <c r="D78" s="99">
        <v>497520.04</v>
      </c>
      <c r="E78" s="419" t="s">
        <v>13</v>
      </c>
      <c r="F78" s="302" t="s">
        <v>319</v>
      </c>
      <c r="G78" s="89">
        <v>483030.1</v>
      </c>
      <c r="H78" s="302" t="s">
        <v>319</v>
      </c>
      <c r="I78" s="89">
        <v>483030.1</v>
      </c>
      <c r="J78" s="100" t="s">
        <v>20</v>
      </c>
      <c r="K78" s="101" t="s">
        <v>320</v>
      </c>
      <c r="L78" s="101" t="s">
        <v>42</v>
      </c>
      <c r="M78" s="333" t="s">
        <v>233</v>
      </c>
      <c r="N78" s="333"/>
    </row>
    <row r="79" spans="1:14" s="73" customFormat="1" ht="30.6" x14ac:dyDescent="0.25">
      <c r="A79" s="368"/>
      <c r="B79" s="313" t="s">
        <v>317</v>
      </c>
      <c r="C79" s="83"/>
      <c r="D79" s="84"/>
      <c r="E79" s="368"/>
      <c r="F79" s="302"/>
      <c r="G79" s="85"/>
      <c r="H79" s="100"/>
      <c r="I79" s="86"/>
      <c r="J79" s="74"/>
      <c r="K79" s="87">
        <v>44512</v>
      </c>
      <c r="L79" s="87"/>
      <c r="M79" s="334"/>
      <c r="N79" s="334"/>
    </row>
    <row r="80" spans="1:14" s="73" customFormat="1" ht="30.6" x14ac:dyDescent="0.25">
      <c r="A80" s="368"/>
      <c r="B80" s="313" t="s">
        <v>318</v>
      </c>
      <c r="C80" s="83"/>
      <c r="D80" s="84"/>
      <c r="E80" s="387"/>
      <c r="F80" s="302"/>
      <c r="G80" s="89"/>
      <c r="H80" s="100"/>
      <c r="I80" s="86"/>
      <c r="J80" s="74"/>
      <c r="K80" s="87" t="s">
        <v>321</v>
      </c>
      <c r="L80" s="87"/>
      <c r="M80" s="334"/>
      <c r="N80" s="334"/>
    </row>
    <row r="81" spans="1:14" s="73" customFormat="1" ht="30.6" x14ac:dyDescent="0.25">
      <c r="A81" s="368"/>
      <c r="B81" s="314"/>
      <c r="C81" s="83"/>
      <c r="D81" s="84"/>
      <c r="E81" s="387"/>
      <c r="F81" s="302"/>
      <c r="G81" s="89"/>
      <c r="H81" s="100"/>
      <c r="I81" s="86"/>
      <c r="J81" s="74"/>
      <c r="K81" s="87"/>
      <c r="L81" s="87"/>
      <c r="M81" s="334"/>
      <c r="N81" s="334"/>
    </row>
    <row r="82" spans="1:14" s="73" customFormat="1" ht="30.6" x14ac:dyDescent="0.25">
      <c r="A82" s="388"/>
      <c r="B82" s="319"/>
      <c r="C82" s="93"/>
      <c r="D82" s="94"/>
      <c r="E82" s="392"/>
      <c r="F82" s="305"/>
      <c r="G82" s="97"/>
      <c r="H82" s="305"/>
      <c r="I82" s="97"/>
      <c r="J82" s="91"/>
      <c r="K82" s="103"/>
      <c r="L82" s="103"/>
      <c r="M82" s="335"/>
      <c r="N82" s="335"/>
    </row>
    <row r="83" spans="1:14" s="73" customFormat="1" ht="31.2" x14ac:dyDescent="0.3">
      <c r="A83" s="368">
        <v>13</v>
      </c>
      <c r="B83" s="82" t="s">
        <v>269</v>
      </c>
      <c r="C83" s="83">
        <v>481500</v>
      </c>
      <c r="D83" s="99">
        <v>416248</v>
      </c>
      <c r="E83" s="419" t="s">
        <v>13</v>
      </c>
      <c r="F83" s="302" t="s">
        <v>228</v>
      </c>
      <c r="G83" s="89">
        <v>401342</v>
      </c>
      <c r="H83" s="302" t="s">
        <v>228</v>
      </c>
      <c r="I83" s="89">
        <v>401342</v>
      </c>
      <c r="J83" s="100" t="s">
        <v>20</v>
      </c>
      <c r="K83" s="101" t="s">
        <v>327</v>
      </c>
      <c r="L83" s="101" t="s">
        <v>64</v>
      </c>
      <c r="M83" s="336" t="s">
        <v>233</v>
      </c>
      <c r="N83" s="336"/>
    </row>
    <row r="84" spans="1:14" s="73" customFormat="1" ht="30.6" x14ac:dyDescent="0.25">
      <c r="A84" s="368"/>
      <c r="B84" s="82" t="s">
        <v>322</v>
      </c>
      <c r="C84" s="83"/>
      <c r="D84" s="84"/>
      <c r="E84" s="368"/>
      <c r="F84" s="302"/>
      <c r="G84" s="85"/>
      <c r="H84" s="100"/>
      <c r="I84" s="86"/>
      <c r="J84" s="74"/>
      <c r="K84" s="87">
        <v>44515</v>
      </c>
      <c r="L84" s="87"/>
      <c r="M84" s="337"/>
      <c r="N84" s="337"/>
    </row>
    <row r="85" spans="1:14" s="73" customFormat="1" ht="30.6" x14ac:dyDescent="0.25">
      <c r="A85" s="368"/>
      <c r="B85" s="313" t="s">
        <v>323</v>
      </c>
      <c r="C85" s="83"/>
      <c r="D85" s="84"/>
      <c r="E85" s="387"/>
      <c r="F85" s="302"/>
      <c r="G85" s="89"/>
      <c r="H85" s="100"/>
      <c r="I85" s="86"/>
      <c r="J85" s="74"/>
      <c r="K85" s="87" t="s">
        <v>328</v>
      </c>
      <c r="L85" s="87"/>
      <c r="M85" s="337"/>
      <c r="N85" s="337"/>
    </row>
    <row r="86" spans="1:14" s="73" customFormat="1" ht="30.6" x14ac:dyDescent="0.25">
      <c r="A86" s="368"/>
      <c r="B86" s="313" t="s">
        <v>324</v>
      </c>
      <c r="C86" s="83"/>
      <c r="D86" s="84"/>
      <c r="E86" s="387"/>
      <c r="F86" s="302"/>
      <c r="G86" s="89"/>
      <c r="H86" s="100"/>
      <c r="I86" s="86"/>
      <c r="J86" s="74"/>
      <c r="K86" s="87"/>
      <c r="L86" s="87"/>
      <c r="M86" s="337"/>
      <c r="N86" s="337"/>
    </row>
    <row r="87" spans="1:14" s="73" customFormat="1" ht="30.6" x14ac:dyDescent="0.25">
      <c r="A87" s="368"/>
      <c r="B87" s="313" t="s">
        <v>326</v>
      </c>
      <c r="C87" s="83"/>
      <c r="D87" s="84"/>
      <c r="E87" s="387"/>
      <c r="F87" s="302"/>
      <c r="G87" s="89"/>
      <c r="H87" s="100"/>
      <c r="I87" s="86"/>
      <c r="J87" s="74"/>
      <c r="K87" s="87"/>
      <c r="L87" s="87"/>
      <c r="M87" s="337"/>
      <c r="N87" s="337"/>
    </row>
    <row r="88" spans="1:14" s="73" customFormat="1" ht="30.6" x14ac:dyDescent="0.25">
      <c r="A88" s="388"/>
      <c r="B88" s="319" t="s">
        <v>325</v>
      </c>
      <c r="C88" s="93"/>
      <c r="D88" s="94"/>
      <c r="E88" s="392"/>
      <c r="F88" s="305"/>
      <c r="G88" s="97"/>
      <c r="H88" s="305"/>
      <c r="I88" s="97"/>
      <c r="J88" s="91"/>
      <c r="K88" s="103"/>
      <c r="L88" s="103"/>
      <c r="M88" s="338"/>
      <c r="N88" s="338"/>
    </row>
    <row r="89" spans="1:14" s="73" customFormat="1" ht="37.5" customHeight="1" x14ac:dyDescent="0.3">
      <c r="A89" s="368">
        <v>14</v>
      </c>
      <c r="B89" s="82" t="s">
        <v>269</v>
      </c>
      <c r="C89" s="83">
        <v>492200</v>
      </c>
      <c r="D89" s="99">
        <v>469369</v>
      </c>
      <c r="E89" s="419" t="s">
        <v>13</v>
      </c>
      <c r="F89" s="302" t="s">
        <v>243</v>
      </c>
      <c r="G89" s="89">
        <v>452818</v>
      </c>
      <c r="H89" s="302" t="s">
        <v>243</v>
      </c>
      <c r="I89" s="89">
        <v>452818</v>
      </c>
      <c r="J89" s="100" t="s">
        <v>20</v>
      </c>
      <c r="K89" s="101" t="s">
        <v>331</v>
      </c>
      <c r="L89" s="101" t="s">
        <v>64</v>
      </c>
      <c r="M89" s="327" t="s">
        <v>233</v>
      </c>
      <c r="N89" s="327"/>
    </row>
    <row r="90" spans="1:14" s="73" customFormat="1" ht="37.5" customHeight="1" x14ac:dyDescent="0.3">
      <c r="A90" s="368"/>
      <c r="B90" s="82" t="s">
        <v>329</v>
      </c>
      <c r="C90" s="83"/>
      <c r="D90" s="99"/>
      <c r="E90" s="387"/>
      <c r="F90" s="302"/>
      <c r="G90" s="89"/>
      <c r="H90" s="302"/>
      <c r="I90" s="132"/>
      <c r="J90" s="100"/>
      <c r="K90" s="87">
        <v>44515</v>
      </c>
      <c r="L90" s="101"/>
      <c r="M90" s="328"/>
      <c r="N90" s="328"/>
    </row>
    <row r="91" spans="1:14" s="73" customFormat="1" ht="37.5" customHeight="1" x14ac:dyDescent="0.3">
      <c r="A91" s="368"/>
      <c r="B91" s="313" t="s">
        <v>330</v>
      </c>
      <c r="C91" s="83"/>
      <c r="D91" s="99"/>
      <c r="E91" s="387"/>
      <c r="F91" s="302"/>
      <c r="G91" s="89"/>
      <c r="H91" s="302"/>
      <c r="I91" s="132"/>
      <c r="J91" s="100"/>
      <c r="K91" s="87" t="s">
        <v>332</v>
      </c>
      <c r="L91" s="101"/>
      <c r="M91" s="328"/>
      <c r="N91" s="328"/>
    </row>
    <row r="92" spans="1:14" s="73" customFormat="1" ht="30.6" x14ac:dyDescent="0.25">
      <c r="A92" s="368"/>
      <c r="B92" s="313"/>
      <c r="C92" s="83"/>
      <c r="D92" s="84"/>
      <c r="E92" s="368"/>
      <c r="F92" s="302"/>
      <c r="G92" s="85"/>
      <c r="H92" s="100"/>
      <c r="I92" s="86"/>
      <c r="J92" s="74"/>
      <c r="K92" s="87"/>
      <c r="L92" s="87"/>
      <c r="M92" s="328"/>
      <c r="N92" s="328"/>
    </row>
    <row r="93" spans="1:14" s="73" customFormat="1" ht="30.6" x14ac:dyDescent="0.25">
      <c r="A93" s="368"/>
      <c r="B93" s="313"/>
      <c r="C93" s="83"/>
      <c r="D93" s="84"/>
      <c r="E93" s="387"/>
      <c r="F93" s="302"/>
      <c r="G93" s="89"/>
      <c r="H93" s="100"/>
      <c r="I93" s="86"/>
      <c r="J93" s="74"/>
      <c r="K93" s="87"/>
      <c r="L93" s="87"/>
      <c r="M93" s="328"/>
      <c r="N93" s="328"/>
    </row>
    <row r="94" spans="1:14" s="73" customFormat="1" ht="30.6" x14ac:dyDescent="0.25">
      <c r="A94" s="388"/>
      <c r="B94" s="319"/>
      <c r="C94" s="93"/>
      <c r="D94" s="94"/>
      <c r="E94" s="392"/>
      <c r="F94" s="305"/>
      <c r="G94" s="97"/>
      <c r="H94" s="305"/>
      <c r="I94" s="97"/>
      <c r="J94" s="91"/>
      <c r="K94" s="103"/>
      <c r="L94" s="103"/>
      <c r="M94" s="329"/>
      <c r="N94" s="329"/>
    </row>
    <row r="95" spans="1:14" s="73" customFormat="1" ht="31.2" x14ac:dyDescent="0.3">
      <c r="A95" s="368">
        <v>15</v>
      </c>
      <c r="B95" s="82" t="s">
        <v>269</v>
      </c>
      <c r="C95" s="83">
        <v>267500</v>
      </c>
      <c r="D95" s="99">
        <v>243435</v>
      </c>
      <c r="E95" s="419" t="s">
        <v>13</v>
      </c>
      <c r="F95" s="302" t="s">
        <v>205</v>
      </c>
      <c r="G95" s="89">
        <v>235357</v>
      </c>
      <c r="H95" s="302" t="s">
        <v>205</v>
      </c>
      <c r="I95" s="89">
        <v>235357</v>
      </c>
      <c r="J95" s="100" t="s">
        <v>20</v>
      </c>
      <c r="K95" s="101" t="s">
        <v>335</v>
      </c>
      <c r="L95" s="101" t="s">
        <v>68</v>
      </c>
      <c r="M95" s="327" t="s">
        <v>233</v>
      </c>
      <c r="N95" s="327"/>
    </row>
    <row r="96" spans="1:14" s="73" customFormat="1" ht="30.6" x14ac:dyDescent="0.25">
      <c r="A96" s="368"/>
      <c r="B96" s="313" t="s">
        <v>333</v>
      </c>
      <c r="C96" s="83"/>
      <c r="D96" s="84"/>
      <c r="E96" s="368"/>
      <c r="F96" s="302"/>
      <c r="G96" s="85"/>
      <c r="H96" s="100"/>
      <c r="I96" s="86"/>
      <c r="J96" s="74"/>
      <c r="K96" s="87">
        <v>44515</v>
      </c>
      <c r="L96" s="87"/>
      <c r="M96" s="328"/>
      <c r="N96" s="328"/>
    </row>
    <row r="97" spans="1:14" s="73" customFormat="1" ht="30.6" x14ac:dyDescent="0.25">
      <c r="A97" s="368"/>
      <c r="B97" s="313" t="s">
        <v>334</v>
      </c>
      <c r="C97" s="83"/>
      <c r="D97" s="84"/>
      <c r="E97" s="387"/>
      <c r="F97" s="302"/>
      <c r="G97" s="89"/>
      <c r="H97" s="100"/>
      <c r="I97" s="86"/>
      <c r="J97" s="74"/>
      <c r="K97" s="87" t="s">
        <v>336</v>
      </c>
      <c r="L97" s="87"/>
      <c r="M97" s="328"/>
      <c r="N97" s="328"/>
    </row>
    <row r="98" spans="1:14" s="73" customFormat="1" ht="30.6" x14ac:dyDescent="0.25">
      <c r="A98" s="388"/>
      <c r="B98" s="319"/>
      <c r="C98" s="93"/>
      <c r="D98" s="94"/>
      <c r="E98" s="392"/>
      <c r="F98" s="305"/>
      <c r="G98" s="97"/>
      <c r="H98" s="305"/>
      <c r="I98" s="97"/>
      <c r="J98" s="91"/>
      <c r="K98" s="103"/>
      <c r="L98" s="103"/>
      <c r="M98" s="329"/>
      <c r="N98" s="329"/>
    </row>
    <row r="99" spans="1:14" s="73" customFormat="1" ht="46.8" x14ac:dyDescent="0.25">
      <c r="A99" s="408">
        <v>16</v>
      </c>
      <c r="B99" s="320" t="s">
        <v>337</v>
      </c>
      <c r="C99" s="76">
        <v>1893900</v>
      </c>
      <c r="D99" s="129">
        <v>1866680.27</v>
      </c>
      <c r="E99" s="420" t="s">
        <v>370</v>
      </c>
      <c r="F99" s="364" t="s">
        <v>341</v>
      </c>
      <c r="G99" s="89">
        <v>2300000</v>
      </c>
      <c r="H99" s="365" t="s">
        <v>343</v>
      </c>
      <c r="I99" s="423">
        <v>1800000</v>
      </c>
      <c r="J99" s="100" t="s">
        <v>54</v>
      </c>
      <c r="K99" s="131" t="s">
        <v>340</v>
      </c>
      <c r="L99" s="131" t="s">
        <v>41</v>
      </c>
      <c r="M99" s="330" t="s">
        <v>233</v>
      </c>
      <c r="N99" s="330"/>
    </row>
    <row r="100" spans="1:14" s="73" customFormat="1" ht="30.6" x14ac:dyDescent="0.25">
      <c r="A100" s="368"/>
      <c r="B100" s="321" t="s">
        <v>87</v>
      </c>
      <c r="C100" s="83"/>
      <c r="D100" s="84"/>
      <c r="E100" s="421" t="s">
        <v>339</v>
      </c>
      <c r="F100" s="365" t="s">
        <v>342</v>
      </c>
      <c r="G100" s="86">
        <v>2333350</v>
      </c>
      <c r="H100" s="100"/>
      <c r="I100" s="86"/>
      <c r="J100" s="74" t="s">
        <v>185</v>
      </c>
      <c r="K100" s="87">
        <v>44517</v>
      </c>
      <c r="L100" s="87"/>
      <c r="M100" s="331"/>
      <c r="N100" s="331"/>
    </row>
    <row r="101" spans="1:14" s="73" customFormat="1" ht="30.6" x14ac:dyDescent="0.25">
      <c r="A101" s="368"/>
      <c r="B101" s="321" t="s">
        <v>338</v>
      </c>
      <c r="C101" s="83"/>
      <c r="D101" s="84"/>
      <c r="E101" s="387"/>
      <c r="F101" s="365" t="s">
        <v>343</v>
      </c>
      <c r="G101" s="86">
        <v>1800000</v>
      </c>
      <c r="H101" s="100"/>
      <c r="I101" s="86"/>
      <c r="J101" s="74"/>
      <c r="K101" s="87" t="s">
        <v>344</v>
      </c>
      <c r="L101" s="87"/>
      <c r="M101" s="331"/>
      <c r="N101" s="331"/>
    </row>
    <row r="102" spans="1:14" s="73" customFormat="1" ht="30.6" x14ac:dyDescent="0.25">
      <c r="A102" s="388"/>
      <c r="B102" s="319"/>
      <c r="C102" s="93"/>
      <c r="D102" s="94"/>
      <c r="E102" s="392"/>
      <c r="F102" s="305"/>
      <c r="G102" s="97"/>
      <c r="H102" s="305"/>
      <c r="I102" s="97"/>
      <c r="J102" s="91"/>
      <c r="K102" s="103"/>
      <c r="L102" s="103"/>
      <c r="M102" s="332"/>
      <c r="N102" s="332"/>
    </row>
    <row r="103" spans="1:14" s="73" customFormat="1" ht="30.6" x14ac:dyDescent="0.3">
      <c r="A103" s="368">
        <v>17</v>
      </c>
      <c r="B103" s="313" t="s">
        <v>345</v>
      </c>
      <c r="C103" s="83">
        <v>497550</v>
      </c>
      <c r="D103" s="99">
        <v>497213</v>
      </c>
      <c r="E103" s="419" t="s">
        <v>13</v>
      </c>
      <c r="F103" s="302" t="s">
        <v>149</v>
      </c>
      <c r="G103" s="89">
        <v>482278</v>
      </c>
      <c r="H103" s="302" t="s">
        <v>149</v>
      </c>
      <c r="I103" s="89">
        <v>482278</v>
      </c>
      <c r="J103" s="100" t="s">
        <v>20</v>
      </c>
      <c r="K103" s="101" t="s">
        <v>353</v>
      </c>
      <c r="L103" s="101" t="s">
        <v>43</v>
      </c>
      <c r="M103" s="324" t="s">
        <v>233</v>
      </c>
      <c r="N103" s="324"/>
    </row>
    <row r="104" spans="1:14" s="73" customFormat="1" ht="30.6" x14ac:dyDescent="0.25">
      <c r="A104" s="368"/>
      <c r="B104" s="313" t="s">
        <v>346</v>
      </c>
      <c r="C104" s="83"/>
      <c r="D104" s="84"/>
      <c r="E104" s="368"/>
      <c r="F104" s="302"/>
      <c r="G104" s="85"/>
      <c r="H104" s="100"/>
      <c r="I104" s="86"/>
      <c r="J104" s="74"/>
      <c r="K104" s="87">
        <v>44516</v>
      </c>
      <c r="L104" s="87"/>
      <c r="M104" s="325"/>
      <c r="N104" s="325"/>
    </row>
    <row r="105" spans="1:14" s="73" customFormat="1" ht="30.6" x14ac:dyDescent="0.25">
      <c r="A105" s="368"/>
      <c r="B105" s="313" t="s">
        <v>347</v>
      </c>
      <c r="C105" s="83"/>
      <c r="D105" s="84"/>
      <c r="E105" s="387"/>
      <c r="F105" s="302"/>
      <c r="G105" s="89"/>
      <c r="H105" s="100"/>
      <c r="I105" s="86"/>
      <c r="J105" s="74"/>
      <c r="K105" s="87" t="s">
        <v>348</v>
      </c>
      <c r="L105" s="87"/>
      <c r="M105" s="325"/>
      <c r="N105" s="325"/>
    </row>
    <row r="106" spans="1:14" s="73" customFormat="1" ht="30.6" x14ac:dyDescent="0.25">
      <c r="A106" s="368"/>
      <c r="B106" s="313"/>
      <c r="C106" s="83"/>
      <c r="D106" s="84"/>
      <c r="E106" s="387"/>
      <c r="F106" s="302"/>
      <c r="G106" s="132"/>
      <c r="H106" s="100"/>
      <c r="I106" s="86"/>
      <c r="J106" s="74"/>
      <c r="K106" s="87"/>
      <c r="L106" s="87"/>
      <c r="M106" s="325"/>
      <c r="N106" s="325"/>
    </row>
    <row r="107" spans="1:14" s="73" customFormat="1" ht="30.6" x14ac:dyDescent="0.25">
      <c r="A107" s="388"/>
      <c r="B107" s="319"/>
      <c r="C107" s="93"/>
      <c r="D107" s="94"/>
      <c r="E107" s="392"/>
      <c r="F107" s="305"/>
      <c r="G107" s="97"/>
      <c r="H107" s="305"/>
      <c r="I107" s="97"/>
      <c r="J107" s="91"/>
      <c r="K107" s="103"/>
      <c r="L107" s="103"/>
      <c r="M107" s="326"/>
      <c r="N107" s="326"/>
    </row>
    <row r="108" spans="1:14" s="73" customFormat="1" ht="31.2" x14ac:dyDescent="0.3">
      <c r="A108" s="408">
        <v>18</v>
      </c>
      <c r="B108" s="82" t="s">
        <v>269</v>
      </c>
      <c r="C108" s="83">
        <v>278200</v>
      </c>
      <c r="D108" s="99">
        <v>233183</v>
      </c>
      <c r="E108" s="419" t="s">
        <v>13</v>
      </c>
      <c r="F108" s="302" t="s">
        <v>352</v>
      </c>
      <c r="G108" s="89">
        <v>225062</v>
      </c>
      <c r="H108" s="302" t="s">
        <v>352</v>
      </c>
      <c r="I108" s="89">
        <v>225062</v>
      </c>
      <c r="J108" s="100" t="s">
        <v>20</v>
      </c>
      <c r="K108" s="101" t="s">
        <v>354</v>
      </c>
      <c r="L108" s="101" t="s">
        <v>64</v>
      </c>
      <c r="M108" s="324" t="s">
        <v>233</v>
      </c>
      <c r="N108" s="324"/>
    </row>
    <row r="109" spans="1:14" s="73" customFormat="1" ht="30.6" x14ac:dyDescent="0.25">
      <c r="A109" s="368"/>
      <c r="B109" s="82" t="s">
        <v>349</v>
      </c>
      <c r="C109" s="83"/>
      <c r="D109" s="84"/>
      <c r="E109" s="368"/>
      <c r="F109" s="302"/>
      <c r="G109" s="85"/>
      <c r="H109" s="100"/>
      <c r="I109" s="86"/>
      <c r="J109" s="74"/>
      <c r="K109" s="87">
        <v>44517</v>
      </c>
      <c r="L109" s="87"/>
      <c r="M109" s="325"/>
      <c r="N109" s="325"/>
    </row>
    <row r="110" spans="1:14" s="73" customFormat="1" ht="31.2" x14ac:dyDescent="0.25">
      <c r="A110" s="368"/>
      <c r="B110" s="313" t="s">
        <v>350</v>
      </c>
      <c r="C110" s="83"/>
      <c r="D110" s="84"/>
      <c r="E110" s="387"/>
      <c r="F110" s="302"/>
      <c r="G110" s="345"/>
      <c r="H110" s="100"/>
      <c r="I110" s="86"/>
      <c r="J110" s="74"/>
      <c r="K110" s="87" t="s">
        <v>355</v>
      </c>
      <c r="L110" s="87"/>
      <c r="M110" s="325"/>
      <c r="N110" s="325"/>
    </row>
    <row r="111" spans="1:14" s="73" customFormat="1" ht="30.6" x14ac:dyDescent="0.25">
      <c r="A111" s="388"/>
      <c r="B111" s="319" t="s">
        <v>351</v>
      </c>
      <c r="C111" s="93"/>
      <c r="D111" s="94"/>
      <c r="E111" s="392"/>
      <c r="F111" s="305"/>
      <c r="G111" s="97"/>
      <c r="H111" s="305"/>
      <c r="I111" s="97"/>
      <c r="J111" s="91"/>
      <c r="K111" s="103"/>
      <c r="L111" s="103"/>
      <c r="M111" s="326"/>
      <c r="N111" s="326"/>
    </row>
    <row r="112" spans="1:14" s="73" customFormat="1" ht="30.6" x14ac:dyDescent="0.3">
      <c r="A112" s="408">
        <v>19</v>
      </c>
      <c r="B112" s="322" t="s">
        <v>356</v>
      </c>
      <c r="C112" s="76">
        <v>499904</v>
      </c>
      <c r="D112" s="77">
        <v>498859.68</v>
      </c>
      <c r="E112" s="415" t="s">
        <v>13</v>
      </c>
      <c r="F112" s="303" t="s">
        <v>319</v>
      </c>
      <c r="G112" s="79">
        <v>491326.88</v>
      </c>
      <c r="H112" s="303" t="s">
        <v>319</v>
      </c>
      <c r="I112" s="79">
        <v>491326.88</v>
      </c>
      <c r="J112" s="80" t="s">
        <v>20</v>
      </c>
      <c r="K112" s="81" t="s">
        <v>358</v>
      </c>
      <c r="L112" s="81" t="s">
        <v>44</v>
      </c>
      <c r="M112" s="324" t="s">
        <v>233</v>
      </c>
      <c r="N112" s="324"/>
    </row>
    <row r="113" spans="1:14" s="73" customFormat="1" ht="30.6" x14ac:dyDescent="0.25">
      <c r="A113" s="368"/>
      <c r="B113" s="313" t="s">
        <v>93</v>
      </c>
      <c r="C113" s="83"/>
      <c r="D113" s="84"/>
      <c r="E113" s="368"/>
      <c r="F113" s="302"/>
      <c r="G113" s="85"/>
      <c r="H113" s="100"/>
      <c r="I113" s="86"/>
      <c r="J113" s="74"/>
      <c r="K113" s="87">
        <v>44519</v>
      </c>
      <c r="L113" s="87"/>
      <c r="M113" s="325"/>
      <c r="N113" s="325"/>
    </row>
    <row r="114" spans="1:14" s="73" customFormat="1" ht="30.6" x14ac:dyDescent="0.25">
      <c r="A114" s="368"/>
      <c r="B114" s="313" t="s">
        <v>357</v>
      </c>
      <c r="C114" s="83"/>
      <c r="D114" s="84"/>
      <c r="E114" s="387"/>
      <c r="F114" s="302"/>
      <c r="G114" s="89"/>
      <c r="H114" s="100"/>
      <c r="I114" s="86"/>
      <c r="J114" s="74"/>
      <c r="K114" s="87" t="s">
        <v>359</v>
      </c>
      <c r="L114" s="87"/>
      <c r="M114" s="325"/>
      <c r="N114" s="325"/>
    </row>
    <row r="115" spans="1:14" s="73" customFormat="1" ht="30.6" x14ac:dyDescent="0.25">
      <c r="A115" s="368"/>
      <c r="B115" s="314"/>
      <c r="C115" s="83"/>
      <c r="D115" s="84"/>
      <c r="E115" s="387"/>
      <c r="F115" s="302"/>
      <c r="G115" s="89"/>
      <c r="H115" s="100"/>
      <c r="I115" s="86"/>
      <c r="J115" s="74"/>
      <c r="K115" s="87"/>
      <c r="L115" s="87"/>
      <c r="M115" s="325"/>
      <c r="N115" s="325"/>
    </row>
    <row r="116" spans="1:14" s="73" customFormat="1" ht="30.6" x14ac:dyDescent="0.25">
      <c r="A116" s="388"/>
      <c r="B116" s="319"/>
      <c r="C116" s="93"/>
      <c r="D116" s="94"/>
      <c r="E116" s="392"/>
      <c r="F116" s="305"/>
      <c r="G116" s="97"/>
      <c r="H116" s="305"/>
      <c r="I116" s="97"/>
      <c r="J116" s="91"/>
      <c r="K116" s="103"/>
      <c r="L116" s="103"/>
      <c r="M116" s="326"/>
      <c r="N116" s="326"/>
    </row>
    <row r="117" spans="1:14" s="73" customFormat="1" ht="30.6" x14ac:dyDescent="0.25">
      <c r="A117" s="368">
        <v>20</v>
      </c>
      <c r="B117" s="321" t="s">
        <v>360</v>
      </c>
      <c r="C117" s="83">
        <v>497500</v>
      </c>
      <c r="D117" s="84">
        <v>497181</v>
      </c>
      <c r="E117" s="415" t="s">
        <v>13</v>
      </c>
      <c r="F117" s="303" t="s">
        <v>149</v>
      </c>
      <c r="G117" s="86">
        <v>482256</v>
      </c>
      <c r="H117" s="303" t="s">
        <v>149</v>
      </c>
      <c r="I117" s="86">
        <v>482256</v>
      </c>
      <c r="J117" s="80" t="s">
        <v>20</v>
      </c>
      <c r="K117" s="367" t="s">
        <v>362</v>
      </c>
      <c r="L117" s="367" t="s">
        <v>43</v>
      </c>
      <c r="M117" s="325" t="s">
        <v>233</v>
      </c>
      <c r="N117" s="325"/>
    </row>
    <row r="118" spans="1:14" s="73" customFormat="1" ht="30.6" x14ac:dyDescent="0.25">
      <c r="A118" s="368"/>
      <c r="B118" s="321" t="s">
        <v>87</v>
      </c>
      <c r="C118" s="83"/>
      <c r="D118" s="84"/>
      <c r="E118" s="387"/>
      <c r="F118" s="100"/>
      <c r="G118" s="86"/>
      <c r="H118" s="100"/>
      <c r="I118" s="86"/>
      <c r="J118" s="74"/>
      <c r="K118" s="87">
        <v>44525</v>
      </c>
      <c r="L118" s="367"/>
      <c r="M118" s="325"/>
      <c r="N118" s="325"/>
    </row>
    <row r="119" spans="1:14" s="73" customFormat="1" ht="30.6" x14ac:dyDescent="0.25">
      <c r="A119" s="368"/>
      <c r="B119" s="321" t="s">
        <v>361</v>
      </c>
      <c r="C119" s="83"/>
      <c r="D119" s="84"/>
      <c r="E119" s="387"/>
      <c r="F119" s="100"/>
      <c r="G119" s="86"/>
      <c r="H119" s="100"/>
      <c r="I119" s="86"/>
      <c r="J119" s="74"/>
      <c r="K119" s="87" t="s">
        <v>363</v>
      </c>
      <c r="L119" s="367"/>
      <c r="M119" s="325"/>
      <c r="N119" s="325"/>
    </row>
    <row r="120" spans="1:14" s="73" customFormat="1" ht="30.6" x14ac:dyDescent="0.25">
      <c r="A120" s="388"/>
      <c r="B120" s="319"/>
      <c r="C120" s="93"/>
      <c r="D120" s="94"/>
      <c r="E120" s="392"/>
      <c r="F120" s="305"/>
      <c r="G120" s="97"/>
      <c r="H120" s="305"/>
      <c r="I120" s="97"/>
      <c r="J120" s="91"/>
      <c r="K120" s="103"/>
      <c r="L120" s="103"/>
      <c r="M120" s="326"/>
      <c r="N120" s="326"/>
    </row>
    <row r="121" spans="1:14" s="73" customFormat="1" ht="30.6" x14ac:dyDescent="0.3">
      <c r="A121" s="368">
        <v>21</v>
      </c>
      <c r="B121" s="313" t="s">
        <v>364</v>
      </c>
      <c r="C121" s="83">
        <v>385200</v>
      </c>
      <c r="D121" s="99">
        <v>312696</v>
      </c>
      <c r="E121" s="419" t="s">
        <v>13</v>
      </c>
      <c r="F121" s="302" t="s">
        <v>195</v>
      </c>
      <c r="G121" s="89">
        <v>301662</v>
      </c>
      <c r="H121" s="302" t="s">
        <v>195</v>
      </c>
      <c r="I121" s="89">
        <v>301662</v>
      </c>
      <c r="J121" s="100" t="s">
        <v>20</v>
      </c>
      <c r="K121" s="101" t="s">
        <v>368</v>
      </c>
      <c r="L121" s="101" t="s">
        <v>64</v>
      </c>
      <c r="M121" s="325" t="s">
        <v>233</v>
      </c>
      <c r="N121" s="325"/>
    </row>
    <row r="122" spans="1:14" s="73" customFormat="1" ht="30.6" x14ac:dyDescent="0.25">
      <c r="A122" s="368"/>
      <c r="B122" s="313" t="s">
        <v>365</v>
      </c>
      <c r="C122" s="83"/>
      <c r="D122" s="84"/>
      <c r="E122" s="368"/>
      <c r="F122" s="302"/>
      <c r="G122" s="85"/>
      <c r="H122" s="100"/>
      <c r="I122" s="86"/>
      <c r="J122" s="74"/>
      <c r="K122" s="87">
        <v>44525</v>
      </c>
      <c r="L122" s="87"/>
      <c r="M122" s="325"/>
      <c r="N122" s="325"/>
    </row>
    <row r="123" spans="1:14" s="73" customFormat="1" ht="30.6" x14ac:dyDescent="0.25">
      <c r="A123" s="368"/>
      <c r="B123" s="313" t="s">
        <v>366</v>
      </c>
      <c r="C123" s="83"/>
      <c r="D123" s="84"/>
      <c r="E123" s="387"/>
      <c r="F123" s="302"/>
      <c r="G123" s="89"/>
      <c r="H123" s="100"/>
      <c r="I123" s="86"/>
      <c r="J123" s="74"/>
      <c r="K123" s="87" t="s">
        <v>369</v>
      </c>
      <c r="L123" s="87"/>
      <c r="M123" s="325"/>
      <c r="N123" s="325"/>
    </row>
    <row r="124" spans="1:14" s="73" customFormat="1" ht="30.6" x14ac:dyDescent="0.25">
      <c r="A124" s="388"/>
      <c r="B124" s="319" t="s">
        <v>367</v>
      </c>
      <c r="C124" s="93"/>
      <c r="D124" s="94"/>
      <c r="E124" s="392"/>
      <c r="F124" s="305"/>
      <c r="G124" s="97"/>
      <c r="H124" s="305"/>
      <c r="I124" s="97"/>
      <c r="J124" s="91"/>
      <c r="K124" s="103"/>
      <c r="L124" s="103"/>
      <c r="M124" s="326"/>
      <c r="N124" s="326"/>
    </row>
    <row r="125" spans="1:14" s="73" customFormat="1" ht="30.6" x14ac:dyDescent="0.3">
      <c r="A125" s="408">
        <v>22</v>
      </c>
      <c r="B125" s="313" t="s">
        <v>364</v>
      </c>
      <c r="C125" s="83">
        <v>299600</v>
      </c>
      <c r="D125" s="99">
        <v>268698</v>
      </c>
      <c r="E125" s="419" t="s">
        <v>13</v>
      </c>
      <c r="F125" s="302" t="s">
        <v>111</v>
      </c>
      <c r="G125" s="89">
        <v>259226</v>
      </c>
      <c r="H125" s="302" t="s">
        <v>111</v>
      </c>
      <c r="I125" s="89">
        <v>259226</v>
      </c>
      <c r="J125" s="100" t="s">
        <v>20</v>
      </c>
      <c r="K125" s="101" t="s">
        <v>373</v>
      </c>
      <c r="L125" s="101" t="s">
        <v>64</v>
      </c>
      <c r="M125" s="324" t="s">
        <v>233</v>
      </c>
      <c r="N125" s="324"/>
    </row>
    <row r="126" spans="1:14" s="73" customFormat="1" ht="30.6" x14ac:dyDescent="0.25">
      <c r="A126" s="368"/>
      <c r="B126" s="313" t="s">
        <v>371</v>
      </c>
      <c r="C126" s="83"/>
      <c r="D126" s="84"/>
      <c r="E126" s="368"/>
      <c r="F126" s="302"/>
      <c r="G126" s="85"/>
      <c r="H126" s="100"/>
      <c r="I126" s="86"/>
      <c r="J126" s="74"/>
      <c r="K126" s="87">
        <v>44529</v>
      </c>
      <c r="L126" s="87"/>
      <c r="M126" s="325"/>
      <c r="N126" s="325"/>
    </row>
    <row r="127" spans="1:14" s="73" customFormat="1" ht="30.6" x14ac:dyDescent="0.25">
      <c r="A127" s="368"/>
      <c r="B127" s="313" t="s">
        <v>372</v>
      </c>
      <c r="C127" s="83"/>
      <c r="D127" s="84"/>
      <c r="E127" s="387"/>
      <c r="F127" s="302"/>
      <c r="G127" s="89"/>
      <c r="H127" s="100"/>
      <c r="I127" s="86"/>
      <c r="J127" s="74"/>
      <c r="K127" s="87" t="s">
        <v>374</v>
      </c>
      <c r="L127" s="87"/>
      <c r="M127" s="325"/>
      <c r="N127" s="325"/>
    </row>
    <row r="128" spans="1:14" s="73" customFormat="1" ht="30.6" x14ac:dyDescent="0.25">
      <c r="A128" s="388"/>
      <c r="B128" s="319"/>
      <c r="C128" s="93"/>
      <c r="D128" s="94"/>
      <c r="E128" s="392"/>
      <c r="F128" s="305"/>
      <c r="G128" s="97"/>
      <c r="H128" s="305"/>
      <c r="I128" s="97"/>
      <c r="J128" s="91"/>
      <c r="K128" s="103"/>
      <c r="L128" s="103"/>
      <c r="M128" s="326"/>
      <c r="N128" s="326"/>
    </row>
    <row r="129" spans="1:14" s="73" customFormat="1" ht="31.2" x14ac:dyDescent="0.3">
      <c r="A129" s="408">
        <v>23</v>
      </c>
      <c r="B129" s="313" t="s">
        <v>364</v>
      </c>
      <c r="C129" s="83">
        <v>759700</v>
      </c>
      <c r="D129" s="99">
        <v>734546</v>
      </c>
      <c r="E129" s="387" t="s">
        <v>181</v>
      </c>
      <c r="F129" s="302" t="s">
        <v>221</v>
      </c>
      <c r="G129" s="89">
        <v>759000</v>
      </c>
      <c r="H129" s="302" t="s">
        <v>120</v>
      </c>
      <c r="I129" s="89">
        <v>708766</v>
      </c>
      <c r="J129" s="376" t="s">
        <v>54</v>
      </c>
      <c r="K129" s="101" t="s">
        <v>377</v>
      </c>
      <c r="L129" s="101" t="s">
        <v>64</v>
      </c>
      <c r="M129" s="324" t="s">
        <v>233</v>
      </c>
      <c r="N129" s="324"/>
    </row>
    <row r="130" spans="1:14" s="73" customFormat="1" ht="30.6" x14ac:dyDescent="0.25">
      <c r="A130" s="368"/>
      <c r="B130" s="313" t="s">
        <v>375</v>
      </c>
      <c r="C130" s="83"/>
      <c r="D130" s="84"/>
      <c r="E130" s="368"/>
      <c r="F130" s="302" t="s">
        <v>283</v>
      </c>
      <c r="G130" s="85">
        <v>730000</v>
      </c>
      <c r="H130" s="100"/>
      <c r="I130" s="86"/>
      <c r="J130" s="74"/>
      <c r="K130" s="87">
        <v>44529</v>
      </c>
      <c r="L130" s="87"/>
      <c r="M130" s="325"/>
      <c r="N130" s="325"/>
    </row>
    <row r="131" spans="1:14" s="73" customFormat="1" ht="30.6" x14ac:dyDescent="0.25">
      <c r="A131" s="368"/>
      <c r="B131" s="313" t="s">
        <v>376</v>
      </c>
      <c r="C131" s="83"/>
      <c r="D131" s="84"/>
      <c r="E131" s="387"/>
      <c r="F131" s="302" t="s">
        <v>205</v>
      </c>
      <c r="G131" s="85">
        <v>733500</v>
      </c>
      <c r="H131" s="100"/>
      <c r="I131" s="86"/>
      <c r="J131" s="74"/>
      <c r="K131" s="87" t="s">
        <v>378</v>
      </c>
      <c r="L131" s="87"/>
      <c r="M131" s="325"/>
      <c r="N131" s="325"/>
    </row>
    <row r="132" spans="1:14" s="73" customFormat="1" ht="30.6" x14ac:dyDescent="0.25">
      <c r="A132" s="368"/>
      <c r="B132" s="314"/>
      <c r="C132" s="83"/>
      <c r="D132" s="84"/>
      <c r="E132" s="387"/>
      <c r="F132" s="302" t="s">
        <v>120</v>
      </c>
      <c r="G132" s="89">
        <v>715000</v>
      </c>
      <c r="H132" s="100"/>
      <c r="I132" s="86"/>
      <c r="J132" s="74"/>
      <c r="K132" s="87"/>
      <c r="L132" s="87"/>
      <c r="M132" s="325"/>
      <c r="N132" s="325"/>
    </row>
    <row r="133" spans="1:14" s="73" customFormat="1" ht="30.6" x14ac:dyDescent="0.25">
      <c r="A133" s="368"/>
      <c r="B133" s="314"/>
      <c r="C133" s="83"/>
      <c r="D133" s="84"/>
      <c r="E133" s="387"/>
      <c r="F133" s="302" t="s">
        <v>229</v>
      </c>
      <c r="G133" s="132">
        <v>734000</v>
      </c>
      <c r="H133" s="100"/>
      <c r="I133" s="86"/>
      <c r="J133" s="74"/>
      <c r="K133" s="87"/>
      <c r="L133" s="87"/>
      <c r="M133" s="325"/>
      <c r="N133" s="325"/>
    </row>
    <row r="134" spans="1:14" s="73" customFormat="1" ht="30.6" x14ac:dyDescent="0.25">
      <c r="A134" s="368"/>
      <c r="B134" s="314"/>
      <c r="C134" s="83"/>
      <c r="D134" s="84"/>
      <c r="E134" s="387"/>
      <c r="F134" s="302" t="s">
        <v>149</v>
      </c>
      <c r="G134" s="132">
        <v>734446</v>
      </c>
      <c r="H134" s="100"/>
      <c r="I134" s="86"/>
      <c r="J134" s="74"/>
      <c r="K134" s="87"/>
      <c r="L134" s="87"/>
      <c r="M134" s="325"/>
      <c r="N134" s="325"/>
    </row>
    <row r="135" spans="1:14" s="73" customFormat="1" ht="30.6" x14ac:dyDescent="0.25">
      <c r="A135" s="388"/>
      <c r="B135" s="319"/>
      <c r="C135" s="93"/>
      <c r="D135" s="94"/>
      <c r="E135" s="392"/>
      <c r="F135" s="305"/>
      <c r="G135" s="97"/>
      <c r="H135" s="305"/>
      <c r="I135" s="97"/>
      <c r="J135" s="91"/>
      <c r="K135" s="103"/>
      <c r="L135" s="103"/>
      <c r="M135" s="326"/>
      <c r="N135" s="326"/>
    </row>
    <row r="136" spans="1:14" s="73" customFormat="1" ht="30.6" x14ac:dyDescent="0.3">
      <c r="A136" s="408">
        <v>24</v>
      </c>
      <c r="B136" s="313" t="s">
        <v>379</v>
      </c>
      <c r="C136" s="83">
        <v>14980000</v>
      </c>
      <c r="D136" s="99">
        <v>14979400</v>
      </c>
      <c r="E136" s="387" t="s">
        <v>382</v>
      </c>
      <c r="F136" s="302" t="s">
        <v>384</v>
      </c>
      <c r="G136" s="89">
        <v>10450000</v>
      </c>
      <c r="H136" s="302" t="s">
        <v>385</v>
      </c>
      <c r="I136" s="85">
        <v>9459490</v>
      </c>
      <c r="J136" s="100" t="s">
        <v>54</v>
      </c>
      <c r="K136" s="101" t="s">
        <v>386</v>
      </c>
      <c r="L136" s="101" t="s">
        <v>43</v>
      </c>
      <c r="M136" s="324" t="s">
        <v>233</v>
      </c>
      <c r="N136" s="324"/>
    </row>
    <row r="137" spans="1:14" s="73" customFormat="1" ht="30.6" x14ac:dyDescent="0.25">
      <c r="A137" s="368"/>
      <c r="B137" s="313" t="s">
        <v>380</v>
      </c>
      <c r="C137" s="83"/>
      <c r="D137" s="84"/>
      <c r="E137" s="368" t="s">
        <v>383</v>
      </c>
      <c r="F137" s="302" t="s">
        <v>385</v>
      </c>
      <c r="G137" s="85">
        <v>9459490</v>
      </c>
      <c r="H137" s="100"/>
      <c r="I137" s="86"/>
      <c r="J137" s="74" t="s">
        <v>185</v>
      </c>
      <c r="K137" s="87">
        <v>44529</v>
      </c>
      <c r="L137" s="87"/>
      <c r="M137" s="325"/>
      <c r="N137" s="325"/>
    </row>
    <row r="138" spans="1:14" s="73" customFormat="1" ht="30.6" x14ac:dyDescent="0.25">
      <c r="A138" s="368"/>
      <c r="B138" s="313" t="s">
        <v>381</v>
      </c>
      <c r="C138" s="83"/>
      <c r="D138" s="84"/>
      <c r="E138" s="387" t="s">
        <v>339</v>
      </c>
      <c r="F138" s="302"/>
      <c r="G138" s="89"/>
      <c r="H138" s="100"/>
      <c r="I138" s="86"/>
      <c r="J138" s="74"/>
      <c r="K138" s="87" t="s">
        <v>387</v>
      </c>
      <c r="L138" s="87"/>
      <c r="M138" s="325"/>
      <c r="N138" s="325"/>
    </row>
    <row r="139" spans="1:14" s="73" customFormat="1" ht="30.6" x14ac:dyDescent="0.25">
      <c r="A139" s="388"/>
      <c r="B139" s="319"/>
      <c r="C139" s="93"/>
      <c r="D139" s="94"/>
      <c r="E139" s="392"/>
      <c r="F139" s="305"/>
      <c r="G139" s="97"/>
      <c r="H139" s="305"/>
      <c r="I139" s="97"/>
      <c r="J139" s="91"/>
      <c r="K139" s="103"/>
      <c r="L139" s="103"/>
      <c r="M139" s="326"/>
      <c r="N139" s="326"/>
    </row>
    <row r="140" spans="1:14" s="73" customFormat="1" ht="31.2" x14ac:dyDescent="0.3">
      <c r="A140" s="408">
        <v>25</v>
      </c>
      <c r="B140" s="313" t="s">
        <v>364</v>
      </c>
      <c r="C140" s="83">
        <v>267500</v>
      </c>
      <c r="D140" s="99">
        <v>231001</v>
      </c>
      <c r="E140" s="419" t="s">
        <v>13</v>
      </c>
      <c r="F140" s="302" t="s">
        <v>390</v>
      </c>
      <c r="G140" s="89">
        <v>223037</v>
      </c>
      <c r="H140" s="302" t="s">
        <v>390</v>
      </c>
      <c r="I140" s="89">
        <v>223037</v>
      </c>
      <c r="J140" s="100" t="s">
        <v>20</v>
      </c>
      <c r="K140" s="101" t="s">
        <v>391</v>
      </c>
      <c r="L140" s="101" t="s">
        <v>68</v>
      </c>
      <c r="M140" s="324" t="s">
        <v>233</v>
      </c>
      <c r="N140" s="324"/>
    </row>
    <row r="141" spans="1:14" s="73" customFormat="1" ht="30.6" x14ac:dyDescent="0.25">
      <c r="A141" s="368"/>
      <c r="B141" s="313" t="s">
        <v>388</v>
      </c>
      <c r="C141" s="83"/>
      <c r="D141" s="84"/>
      <c r="E141" s="368"/>
      <c r="F141" s="302"/>
      <c r="G141" s="85"/>
      <c r="H141" s="100"/>
      <c r="I141" s="86"/>
      <c r="J141" s="74"/>
      <c r="K141" s="87">
        <v>44529</v>
      </c>
      <c r="L141" s="87"/>
      <c r="M141" s="325"/>
      <c r="N141" s="325"/>
    </row>
    <row r="142" spans="1:14" s="73" customFormat="1" ht="30.6" x14ac:dyDescent="0.25">
      <c r="A142" s="368"/>
      <c r="B142" s="313" t="s">
        <v>389</v>
      </c>
      <c r="C142" s="83"/>
      <c r="D142" s="84"/>
      <c r="E142" s="387"/>
      <c r="F142" s="302"/>
      <c r="G142" s="89"/>
      <c r="H142" s="100"/>
      <c r="I142" s="86"/>
      <c r="J142" s="74"/>
      <c r="K142" s="87" t="s">
        <v>392</v>
      </c>
      <c r="L142" s="87"/>
      <c r="M142" s="325"/>
      <c r="N142" s="325"/>
    </row>
    <row r="143" spans="1:14" s="73" customFormat="1" ht="30.6" x14ac:dyDescent="0.25">
      <c r="A143" s="388"/>
      <c r="B143" s="319"/>
      <c r="C143" s="93"/>
      <c r="D143" s="94"/>
      <c r="E143" s="392"/>
      <c r="F143" s="305"/>
      <c r="G143" s="97"/>
      <c r="H143" s="305"/>
      <c r="I143" s="97"/>
      <c r="J143" s="91"/>
      <c r="K143" s="103"/>
      <c r="L143" s="103"/>
      <c r="M143" s="326"/>
      <c r="N143" s="326"/>
    </row>
    <row r="144" spans="1:14" ht="21.6" thickBot="1" x14ac:dyDescent="0.3">
      <c r="C144" s="301">
        <f>SUM(C8:C143)</f>
        <v>30145932.050000001</v>
      </c>
      <c r="I144" s="301">
        <f>SUM(I8:I143)</f>
        <v>23429211.030000001</v>
      </c>
    </row>
    <row r="145" ht="21.6" thickTop="1" x14ac:dyDescent="0.25"/>
  </sheetData>
  <mergeCells count="15">
    <mergeCell ref="A1:K1"/>
    <mergeCell ref="A2:N2"/>
    <mergeCell ref="A3:N3"/>
    <mergeCell ref="A4:N4"/>
    <mergeCell ref="A6:A7"/>
    <mergeCell ref="B6:B7"/>
    <mergeCell ref="C6:C7"/>
    <mergeCell ref="D6:D7"/>
    <mergeCell ref="E6:E7"/>
    <mergeCell ref="F6:G6"/>
    <mergeCell ref="H6:I6"/>
    <mergeCell ref="J6:J7"/>
    <mergeCell ref="K6:K7"/>
    <mergeCell ref="L6:L7"/>
    <mergeCell ref="M6:N6"/>
  </mergeCells>
  <printOptions horizontalCentered="1"/>
  <pageMargins left="0.19685039370078741" right="0" top="0.35433070866141736" bottom="0.55118110236220474" header="0.31496062992125984" footer="0.11811023622047245"/>
  <pageSetup paperSize="9" scale="65" orientation="landscape" r:id="rId1"/>
  <headerFooter>
    <oddFooter>&amp;R&amp;10&amp;P/&amp;N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B56B75B-0078-4234-BBD2-BAC94EB9EE2E}">
          <x14:formula1>
            <xm:f>ชื่อหมวด!$B$2:$B$19</xm:f>
          </x14:formula1>
          <xm:sqref>L8:L143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F0BECE-F590-4B6B-8D0A-DC86430738B2}">
  <sheetPr codeName="Sheet5"/>
  <dimension ref="B1:D15"/>
  <sheetViews>
    <sheetView zoomScale="150" zoomScaleNormal="150" workbookViewId="0">
      <selection activeCell="C2" sqref="C2:C9"/>
    </sheetView>
  </sheetViews>
  <sheetFormatPr defaultRowHeight="13.8" x14ac:dyDescent="0.25"/>
  <cols>
    <col min="2" max="2" width="38.69921875" bestFit="1" customWidth="1"/>
  </cols>
  <sheetData>
    <row r="1" spans="2:4" ht="18" x14ac:dyDescent="0.35">
      <c r="B1" s="155" t="s">
        <v>67</v>
      </c>
    </row>
    <row r="2" spans="2:4" ht="18" x14ac:dyDescent="0.35">
      <c r="B2" s="20" t="s">
        <v>62</v>
      </c>
      <c r="C2" s="519" t="s">
        <v>256</v>
      </c>
    </row>
    <row r="3" spans="2:4" ht="18" x14ac:dyDescent="0.25">
      <c r="B3" s="21" t="s">
        <v>63</v>
      </c>
      <c r="C3" s="519"/>
    </row>
    <row r="4" spans="2:4" ht="18" x14ac:dyDescent="0.25">
      <c r="B4" s="21" t="s">
        <v>64</v>
      </c>
      <c r="C4" s="519"/>
    </row>
    <row r="5" spans="2:4" ht="18" x14ac:dyDescent="0.25">
      <c r="B5" s="21" t="s">
        <v>68</v>
      </c>
      <c r="C5" s="519"/>
    </row>
    <row r="6" spans="2:4" ht="18" x14ac:dyDescent="0.25">
      <c r="B6" s="21" t="s">
        <v>259</v>
      </c>
      <c r="C6" s="519"/>
      <c r="D6" t="s">
        <v>257</v>
      </c>
    </row>
    <row r="7" spans="2:4" ht="18" x14ac:dyDescent="0.25">
      <c r="B7" s="21" t="s">
        <v>65</v>
      </c>
      <c r="C7" s="519"/>
      <c r="D7" t="s">
        <v>260</v>
      </c>
    </row>
    <row r="8" spans="2:4" ht="18" x14ac:dyDescent="0.35">
      <c r="B8" s="20" t="s">
        <v>66</v>
      </c>
      <c r="C8" s="519"/>
    </row>
    <row r="9" spans="2:4" ht="18" x14ac:dyDescent="0.35">
      <c r="B9" s="20" t="s">
        <v>26</v>
      </c>
      <c r="C9" s="519"/>
    </row>
    <row r="10" spans="2:4" ht="18" x14ac:dyDescent="0.35">
      <c r="B10" s="20" t="s">
        <v>41</v>
      </c>
      <c r="C10" s="520" t="s">
        <v>40</v>
      </c>
    </row>
    <row r="11" spans="2:4" ht="18" x14ac:dyDescent="0.35">
      <c r="B11" s="20" t="s">
        <v>42</v>
      </c>
      <c r="C11" s="521"/>
    </row>
    <row r="12" spans="2:4" ht="18" x14ac:dyDescent="0.35">
      <c r="B12" s="20" t="s">
        <v>43</v>
      </c>
      <c r="C12" s="521"/>
    </row>
    <row r="13" spans="2:4" ht="18" x14ac:dyDescent="0.35">
      <c r="B13" s="20" t="s">
        <v>44</v>
      </c>
      <c r="C13" s="521"/>
    </row>
    <row r="14" spans="2:4" ht="18" x14ac:dyDescent="0.35">
      <c r="B14" s="20" t="s">
        <v>58</v>
      </c>
      <c r="C14" s="521"/>
    </row>
    <row r="15" spans="2:4" ht="18" x14ac:dyDescent="0.35">
      <c r="B15" s="20" t="s">
        <v>53</v>
      </c>
      <c r="C15" s="522"/>
    </row>
  </sheetData>
  <mergeCells count="2">
    <mergeCell ref="C2:C9"/>
    <mergeCell ref="C10:C15"/>
  </mergeCells>
  <pageMargins left="0.7" right="0.7" top="0.75" bottom="0.75" header="0.3" footer="0.3"/>
  <pageSetup paperSize="9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E6BA5D-D345-40E1-8AAB-FE6759739F86}">
  <sheetPr codeName="Sheet6"/>
  <dimension ref="A1:N106"/>
  <sheetViews>
    <sheetView workbookViewId="0">
      <pane xSplit="2" ySplit="6" topLeftCell="C10" activePane="bottomRight" state="frozen"/>
      <selection pane="topRight" activeCell="C1" sqref="C1"/>
      <selection pane="bottomLeft" activeCell="A7" sqref="A7"/>
      <selection pane="bottomRight" activeCell="E57" sqref="E57"/>
    </sheetView>
  </sheetViews>
  <sheetFormatPr defaultColWidth="9" defaultRowHeight="13.8" x14ac:dyDescent="0.25"/>
  <cols>
    <col min="1" max="1" width="5.19921875" style="207" customWidth="1"/>
    <col min="2" max="2" width="46" style="207" bestFit="1" customWidth="1"/>
    <col min="3" max="3" width="11.8984375" style="207" bestFit="1" customWidth="1"/>
    <col min="4" max="4" width="10.09765625" style="207" customWidth="1"/>
    <col min="5" max="5" width="9.3984375" style="207" bestFit="1" customWidth="1"/>
    <col min="6" max="6" width="27.09765625" style="207" bestFit="1" customWidth="1"/>
    <col min="7" max="7" width="13.5" style="207" customWidth="1"/>
    <col min="8" max="8" width="21.5" style="207" bestFit="1" customWidth="1"/>
    <col min="9" max="9" width="18.19921875" style="207" bestFit="1" customWidth="1"/>
    <col min="10" max="10" width="14.5" style="207" customWidth="1"/>
    <col min="11" max="11" width="18.19921875" style="207" customWidth="1"/>
    <col min="12" max="12" width="13.59765625" style="207" bestFit="1" customWidth="1"/>
    <col min="13" max="14" width="9.59765625" style="207" customWidth="1"/>
    <col min="15" max="16384" width="9" style="207"/>
  </cols>
  <sheetData>
    <row r="1" spans="1:14" s="174" customFormat="1" ht="21" x14ac:dyDescent="0.25">
      <c r="A1" s="529" t="s">
        <v>216</v>
      </c>
      <c r="B1" s="529"/>
      <c r="C1" s="529"/>
      <c r="D1" s="529"/>
      <c r="E1" s="529"/>
      <c r="F1" s="529"/>
      <c r="G1" s="529"/>
      <c r="H1" s="529"/>
      <c r="I1" s="529"/>
      <c r="J1" s="529"/>
      <c r="K1" s="529"/>
    </row>
    <row r="2" spans="1:14" s="174" customFormat="1" ht="21" x14ac:dyDescent="0.25">
      <c r="A2" s="530" t="s">
        <v>72</v>
      </c>
      <c r="B2" s="530"/>
      <c r="C2" s="530"/>
      <c r="D2" s="530"/>
      <c r="E2" s="530"/>
      <c r="F2" s="530"/>
      <c r="G2" s="530"/>
      <c r="H2" s="530"/>
      <c r="I2" s="530"/>
      <c r="J2" s="530"/>
      <c r="K2" s="530"/>
    </row>
    <row r="3" spans="1:14" s="174" customFormat="1" ht="21" x14ac:dyDescent="0.25">
      <c r="A3" s="530" t="s">
        <v>217</v>
      </c>
      <c r="B3" s="530"/>
      <c r="C3" s="530"/>
      <c r="D3" s="530"/>
      <c r="E3" s="530"/>
      <c r="F3" s="530"/>
      <c r="G3" s="530"/>
      <c r="H3" s="530"/>
      <c r="I3" s="530"/>
      <c r="J3" s="530"/>
      <c r="K3" s="530"/>
    </row>
    <row r="5" spans="1:14" s="174" customFormat="1" ht="21" x14ac:dyDescent="0.25">
      <c r="A5" s="531" t="s">
        <v>1</v>
      </c>
      <c r="B5" s="531" t="s">
        <v>2</v>
      </c>
      <c r="C5" s="523" t="s">
        <v>21</v>
      </c>
      <c r="D5" s="523" t="s">
        <v>3</v>
      </c>
      <c r="E5" s="532" t="s">
        <v>4</v>
      </c>
      <c r="F5" s="533" t="s">
        <v>5</v>
      </c>
      <c r="G5" s="533"/>
      <c r="H5" s="534" t="s">
        <v>6</v>
      </c>
      <c r="I5" s="534"/>
      <c r="J5" s="523" t="s">
        <v>7</v>
      </c>
      <c r="K5" s="524" t="s">
        <v>8</v>
      </c>
      <c r="L5" s="526" t="s">
        <v>22</v>
      </c>
      <c r="M5" s="527" t="s">
        <v>218</v>
      </c>
      <c r="N5" s="528"/>
    </row>
    <row r="6" spans="1:14" s="174" customFormat="1" ht="36" x14ac:dyDescent="0.25">
      <c r="A6" s="531"/>
      <c r="B6" s="531"/>
      <c r="C6" s="523"/>
      <c r="D6" s="523"/>
      <c r="E6" s="532"/>
      <c r="F6" s="175" t="s">
        <v>9</v>
      </c>
      <c r="G6" s="176" t="s">
        <v>15</v>
      </c>
      <c r="H6" s="176" t="s">
        <v>10</v>
      </c>
      <c r="I6" s="177" t="s">
        <v>11</v>
      </c>
      <c r="J6" s="523"/>
      <c r="K6" s="525"/>
      <c r="L6" s="526"/>
      <c r="M6" s="178" t="s">
        <v>24</v>
      </c>
      <c r="N6" s="179" t="s">
        <v>219</v>
      </c>
    </row>
    <row r="7" spans="1:14" s="174" customFormat="1" ht="21" x14ac:dyDescent="0.3">
      <c r="A7" s="180">
        <v>1</v>
      </c>
      <c r="B7" s="75" t="s">
        <v>220</v>
      </c>
      <c r="C7" s="181">
        <v>941600</v>
      </c>
      <c r="D7" s="182">
        <v>888467</v>
      </c>
      <c r="E7" s="183" t="s">
        <v>181</v>
      </c>
      <c r="F7" s="184" t="s">
        <v>221</v>
      </c>
      <c r="G7" s="185">
        <v>888000</v>
      </c>
      <c r="H7" s="184" t="s">
        <v>222</v>
      </c>
      <c r="I7" s="185">
        <v>856735</v>
      </c>
      <c r="J7" s="186" t="s">
        <v>54</v>
      </c>
      <c r="K7" s="81" t="s">
        <v>223</v>
      </c>
      <c r="L7" s="187" t="s">
        <v>65</v>
      </c>
      <c r="M7" s="81"/>
      <c r="N7" s="188"/>
    </row>
    <row r="8" spans="1:14" s="174" customFormat="1" ht="21" x14ac:dyDescent="0.25">
      <c r="A8" s="180"/>
      <c r="B8" s="82" t="s">
        <v>224</v>
      </c>
      <c r="C8" s="189"/>
      <c r="D8" s="190"/>
      <c r="E8" s="180"/>
      <c r="F8" s="184" t="s">
        <v>225</v>
      </c>
      <c r="G8" s="191">
        <v>888000</v>
      </c>
      <c r="H8" s="180"/>
      <c r="I8" s="192"/>
      <c r="J8" s="180" t="s">
        <v>185</v>
      </c>
      <c r="K8" s="193">
        <v>44501</v>
      </c>
      <c r="L8" s="193"/>
      <c r="M8" s="193"/>
      <c r="N8" s="193"/>
    </row>
    <row r="9" spans="1:14" s="174" customFormat="1" ht="21" x14ac:dyDescent="0.25">
      <c r="A9" s="180"/>
      <c r="B9" s="82"/>
      <c r="C9" s="189"/>
      <c r="D9" s="190"/>
      <c r="E9" s="194"/>
      <c r="F9" s="184" t="s">
        <v>226</v>
      </c>
      <c r="G9" s="195">
        <v>887000</v>
      </c>
      <c r="H9" s="180"/>
      <c r="I9" s="192"/>
      <c r="J9" s="180"/>
      <c r="K9" s="193" t="s">
        <v>227</v>
      </c>
      <c r="L9" s="193"/>
      <c r="M9" s="193"/>
      <c r="N9" s="193"/>
    </row>
    <row r="10" spans="1:14" s="174" customFormat="1" ht="21" x14ac:dyDescent="0.25">
      <c r="A10" s="180"/>
      <c r="B10" s="196"/>
      <c r="C10" s="189"/>
      <c r="D10" s="190"/>
      <c r="E10" s="194"/>
      <c r="F10" s="184" t="s">
        <v>228</v>
      </c>
      <c r="G10" s="195">
        <v>888000</v>
      </c>
      <c r="H10" s="180"/>
      <c r="I10" s="192"/>
      <c r="J10" s="180"/>
      <c r="K10" s="193"/>
      <c r="L10" s="193"/>
      <c r="M10" s="193"/>
      <c r="N10" s="193"/>
    </row>
    <row r="11" spans="1:14" s="174" customFormat="1" ht="21" x14ac:dyDescent="0.25">
      <c r="A11" s="180"/>
      <c r="B11" s="196"/>
      <c r="C11" s="189"/>
      <c r="D11" s="190"/>
      <c r="E11" s="194"/>
      <c r="F11" s="184" t="s">
        <v>222</v>
      </c>
      <c r="G11" s="195">
        <v>857000</v>
      </c>
      <c r="H11" s="180"/>
      <c r="I11" s="192"/>
      <c r="J11" s="180"/>
      <c r="K11" s="193"/>
      <c r="L11" s="193"/>
      <c r="M11" s="193"/>
      <c r="N11" s="193"/>
    </row>
    <row r="12" spans="1:14" s="174" customFormat="1" ht="21" x14ac:dyDescent="0.25">
      <c r="A12" s="180"/>
      <c r="B12" s="196"/>
      <c r="C12" s="189"/>
      <c r="D12" s="190"/>
      <c r="E12" s="194"/>
      <c r="F12" s="184" t="s">
        <v>206</v>
      </c>
      <c r="G12" s="195">
        <v>862000</v>
      </c>
      <c r="H12" s="180"/>
      <c r="I12" s="192"/>
      <c r="J12" s="180"/>
      <c r="K12" s="193"/>
      <c r="L12" s="193"/>
      <c r="M12" s="193"/>
      <c r="N12" s="193"/>
    </row>
    <row r="13" spans="1:14" s="174" customFormat="1" ht="21" x14ac:dyDescent="0.25">
      <c r="A13" s="180"/>
      <c r="B13" s="196"/>
      <c r="C13" s="189"/>
      <c r="D13" s="190"/>
      <c r="E13" s="194"/>
      <c r="F13" s="184" t="s">
        <v>229</v>
      </c>
      <c r="G13" s="195">
        <v>884000</v>
      </c>
      <c r="H13" s="180"/>
      <c r="I13" s="192"/>
      <c r="J13" s="180"/>
      <c r="K13" s="193"/>
      <c r="L13" s="193"/>
      <c r="M13" s="193"/>
      <c r="N13" s="193"/>
    </row>
    <row r="14" spans="1:14" s="174" customFormat="1" ht="21" x14ac:dyDescent="0.25">
      <c r="A14" s="180"/>
      <c r="B14" s="196"/>
      <c r="C14" s="189"/>
      <c r="D14" s="190"/>
      <c r="E14" s="194"/>
      <c r="F14" s="184" t="s">
        <v>195</v>
      </c>
      <c r="G14" s="195">
        <v>887000</v>
      </c>
      <c r="H14" s="180"/>
      <c r="I14" s="192"/>
      <c r="J14" s="180"/>
      <c r="K14" s="193"/>
      <c r="L14" s="193"/>
      <c r="M14" s="193"/>
      <c r="N14" s="193"/>
    </row>
    <row r="15" spans="1:14" s="174" customFormat="1" ht="21" x14ac:dyDescent="0.25">
      <c r="A15" s="180"/>
      <c r="B15" s="196"/>
      <c r="C15" s="189"/>
      <c r="D15" s="190"/>
      <c r="E15" s="194"/>
      <c r="F15" s="184" t="s">
        <v>230</v>
      </c>
      <c r="G15" s="195">
        <v>887000</v>
      </c>
      <c r="H15" s="180"/>
      <c r="I15" s="192"/>
      <c r="J15" s="180"/>
      <c r="K15" s="193"/>
      <c r="L15" s="193"/>
      <c r="M15" s="193"/>
      <c r="N15" s="193"/>
    </row>
    <row r="16" spans="1:14" s="174" customFormat="1" ht="21" x14ac:dyDescent="0.25">
      <c r="A16" s="180"/>
      <c r="B16" s="196"/>
      <c r="C16" s="189"/>
      <c r="D16" s="190"/>
      <c r="E16" s="194"/>
      <c r="F16" s="184" t="s">
        <v>209</v>
      </c>
      <c r="G16" s="195">
        <v>885000</v>
      </c>
      <c r="H16" s="180"/>
      <c r="I16" s="192"/>
      <c r="J16" s="180"/>
      <c r="K16" s="193"/>
      <c r="L16" s="193"/>
      <c r="M16" s="193"/>
      <c r="N16" s="193"/>
    </row>
    <row r="17" spans="1:14" s="174" customFormat="1" ht="21" x14ac:dyDescent="0.25">
      <c r="A17" s="197"/>
      <c r="B17" s="198"/>
      <c r="C17" s="199"/>
      <c r="D17" s="200"/>
      <c r="E17" s="201"/>
      <c r="F17" s="202"/>
      <c r="G17" s="203"/>
      <c r="H17" s="197"/>
      <c r="I17" s="204"/>
      <c r="J17" s="197"/>
      <c r="K17" s="205"/>
      <c r="L17" s="205"/>
      <c r="M17" s="205"/>
      <c r="N17" s="205"/>
    </row>
    <row r="18" spans="1:14" ht="15.6" x14ac:dyDescent="0.3">
      <c r="A18" s="180">
        <v>2</v>
      </c>
      <c r="B18" s="75" t="s">
        <v>231</v>
      </c>
      <c r="C18" s="181">
        <v>736160</v>
      </c>
      <c r="D18" s="182">
        <v>704364</v>
      </c>
      <c r="E18" s="183" t="s">
        <v>181</v>
      </c>
      <c r="F18" s="206" t="s">
        <v>221</v>
      </c>
      <c r="G18" s="185">
        <v>704000</v>
      </c>
      <c r="H18" s="206" t="s">
        <v>125</v>
      </c>
      <c r="I18" s="185">
        <v>685990</v>
      </c>
      <c r="J18" s="186" t="s">
        <v>54</v>
      </c>
      <c r="K18" s="81" t="s">
        <v>232</v>
      </c>
      <c r="L18" s="187" t="s">
        <v>65</v>
      </c>
      <c r="M18" s="81" t="s">
        <v>233</v>
      </c>
      <c r="N18" s="188"/>
    </row>
    <row r="19" spans="1:14" ht="15.6" x14ac:dyDescent="0.3">
      <c r="A19" s="180"/>
      <c r="B19" s="82" t="s">
        <v>234</v>
      </c>
      <c r="C19" s="189"/>
      <c r="D19" s="208"/>
      <c r="E19" s="194"/>
      <c r="F19" s="184" t="s">
        <v>228</v>
      </c>
      <c r="G19" s="195">
        <v>704000</v>
      </c>
      <c r="H19" s="184"/>
      <c r="I19" s="209"/>
      <c r="J19" s="180" t="s">
        <v>185</v>
      </c>
      <c r="K19" s="193">
        <v>44503</v>
      </c>
      <c r="L19" s="101"/>
      <c r="M19" s="101"/>
      <c r="N19" s="210"/>
    </row>
    <row r="20" spans="1:14" ht="15.6" x14ac:dyDescent="0.3">
      <c r="A20" s="180"/>
      <c r="B20" s="82" t="s">
        <v>235</v>
      </c>
      <c r="C20" s="189"/>
      <c r="D20" s="208"/>
      <c r="E20" s="194"/>
      <c r="F20" s="184" t="s">
        <v>120</v>
      </c>
      <c r="G20" s="195">
        <v>704000</v>
      </c>
      <c r="H20" s="184"/>
      <c r="I20" s="209"/>
      <c r="J20" s="211"/>
      <c r="K20" s="193" t="s">
        <v>236</v>
      </c>
      <c r="L20" s="101"/>
      <c r="M20" s="101"/>
      <c r="N20" s="210"/>
    </row>
    <row r="21" spans="1:14" ht="15.6" x14ac:dyDescent="0.3">
      <c r="A21" s="180"/>
      <c r="B21" s="82"/>
      <c r="C21" s="189"/>
      <c r="D21" s="208"/>
      <c r="E21" s="194"/>
      <c r="F21" s="184" t="s">
        <v>195</v>
      </c>
      <c r="G21" s="195">
        <v>704000</v>
      </c>
      <c r="H21" s="184"/>
      <c r="I21" s="209"/>
      <c r="J21" s="211"/>
      <c r="K21" s="101"/>
      <c r="L21" s="101"/>
      <c r="M21" s="101"/>
      <c r="N21" s="210"/>
    </row>
    <row r="22" spans="1:14" ht="15.6" x14ac:dyDescent="0.25">
      <c r="A22" s="180"/>
      <c r="B22" s="82"/>
      <c r="C22" s="189"/>
      <c r="D22" s="190"/>
      <c r="E22" s="180"/>
      <c r="F22" s="184" t="s">
        <v>125</v>
      </c>
      <c r="G22" s="191">
        <v>686000</v>
      </c>
      <c r="H22" s="180"/>
      <c r="I22" s="192"/>
      <c r="J22" s="180"/>
      <c r="K22" s="193"/>
      <c r="L22" s="193"/>
      <c r="M22" s="193"/>
      <c r="N22" s="193"/>
    </row>
    <row r="23" spans="1:14" ht="15.6" x14ac:dyDescent="0.25">
      <c r="A23" s="180"/>
      <c r="B23" s="82"/>
      <c r="C23" s="189"/>
      <c r="D23" s="190"/>
      <c r="E23" s="194"/>
      <c r="F23" s="184" t="s">
        <v>237</v>
      </c>
      <c r="G23" s="195">
        <v>704000</v>
      </c>
      <c r="H23" s="180"/>
      <c r="I23" s="192"/>
      <c r="J23" s="180"/>
      <c r="K23" s="193"/>
      <c r="L23" s="193"/>
      <c r="M23" s="193"/>
      <c r="N23" s="193"/>
    </row>
    <row r="24" spans="1:14" ht="15.6" x14ac:dyDescent="0.25">
      <c r="A24" s="180"/>
      <c r="B24" s="196"/>
      <c r="C24" s="189"/>
      <c r="D24" s="190"/>
      <c r="E24" s="194"/>
      <c r="F24" s="184"/>
      <c r="G24" s="195"/>
      <c r="H24" s="180"/>
      <c r="I24" s="192"/>
      <c r="J24" s="180"/>
      <c r="K24" s="193"/>
      <c r="L24" s="193"/>
      <c r="M24" s="193"/>
      <c r="N24" s="193"/>
    </row>
    <row r="25" spans="1:14" ht="15.6" x14ac:dyDescent="0.25">
      <c r="A25" s="197"/>
      <c r="B25" s="198"/>
      <c r="C25" s="199"/>
      <c r="D25" s="200"/>
      <c r="E25" s="201"/>
      <c r="F25" s="202"/>
      <c r="G25" s="203"/>
      <c r="H25" s="197"/>
      <c r="I25" s="204"/>
      <c r="J25" s="197"/>
      <c r="K25" s="205"/>
      <c r="L25" s="205"/>
      <c r="M25" s="205"/>
      <c r="N25" s="205"/>
    </row>
    <row r="26" spans="1:14" ht="15.6" x14ac:dyDescent="0.3">
      <c r="A26" s="180">
        <v>3</v>
      </c>
      <c r="B26" s="75" t="s">
        <v>238</v>
      </c>
      <c r="C26" s="181">
        <v>1872500</v>
      </c>
      <c r="D26" s="182">
        <v>1810490</v>
      </c>
      <c r="E26" s="183" t="s">
        <v>181</v>
      </c>
      <c r="F26" s="206" t="s">
        <v>221</v>
      </c>
      <c r="G26" s="185">
        <v>1810000</v>
      </c>
      <c r="H26" s="184" t="s">
        <v>209</v>
      </c>
      <c r="I26" s="191">
        <v>1790000</v>
      </c>
      <c r="J26" s="186" t="s">
        <v>54</v>
      </c>
      <c r="K26" s="81" t="s">
        <v>239</v>
      </c>
      <c r="L26" s="187"/>
      <c r="M26" s="81"/>
      <c r="N26" s="188"/>
    </row>
    <row r="27" spans="1:14" ht="15.6" x14ac:dyDescent="0.3">
      <c r="A27" s="180"/>
      <c r="B27" s="82" t="s">
        <v>240</v>
      </c>
      <c r="C27" s="189"/>
      <c r="D27" s="208"/>
      <c r="E27" s="194"/>
      <c r="F27" s="184" t="s">
        <v>100</v>
      </c>
      <c r="G27" s="195">
        <v>1812000</v>
      </c>
      <c r="H27" s="184"/>
      <c r="I27" s="209"/>
      <c r="J27" s="180" t="s">
        <v>185</v>
      </c>
      <c r="K27" s="193">
        <v>44505</v>
      </c>
      <c r="L27" s="101"/>
      <c r="M27" s="101"/>
      <c r="N27" s="210"/>
    </row>
    <row r="28" spans="1:14" ht="15.6" x14ac:dyDescent="0.3">
      <c r="A28" s="180"/>
      <c r="B28" s="82" t="s">
        <v>241</v>
      </c>
      <c r="C28" s="189"/>
      <c r="D28" s="208"/>
      <c r="E28" s="194"/>
      <c r="F28" s="184" t="s">
        <v>228</v>
      </c>
      <c r="G28" s="195">
        <v>1810000</v>
      </c>
      <c r="H28" s="184"/>
      <c r="I28" s="209"/>
      <c r="J28" s="211"/>
      <c r="K28" s="193" t="s">
        <v>242</v>
      </c>
      <c r="L28" s="101"/>
      <c r="M28" s="101"/>
      <c r="N28" s="210"/>
    </row>
    <row r="29" spans="1:14" ht="15.6" x14ac:dyDescent="0.3">
      <c r="A29" s="180"/>
      <c r="B29" s="82"/>
      <c r="C29" s="189"/>
      <c r="D29" s="208"/>
      <c r="E29" s="194"/>
      <c r="F29" s="184" t="s">
        <v>243</v>
      </c>
      <c r="G29" s="195">
        <v>1809490</v>
      </c>
      <c r="H29" s="184"/>
      <c r="I29" s="209"/>
      <c r="J29" s="211"/>
      <c r="K29" s="101"/>
      <c r="L29" s="101"/>
      <c r="M29" s="101"/>
      <c r="N29" s="210"/>
    </row>
    <row r="30" spans="1:14" ht="15.6" x14ac:dyDescent="0.25">
      <c r="A30" s="180"/>
      <c r="B30" s="82"/>
      <c r="C30" s="189"/>
      <c r="D30" s="190"/>
      <c r="E30" s="180"/>
      <c r="F30" s="184" t="s">
        <v>209</v>
      </c>
      <c r="G30" s="191">
        <v>1790000</v>
      </c>
      <c r="H30" s="180"/>
      <c r="I30" s="192"/>
      <c r="J30" s="180"/>
      <c r="K30" s="193"/>
      <c r="L30" s="193"/>
      <c r="M30" s="193"/>
      <c r="N30" s="193"/>
    </row>
    <row r="31" spans="1:14" ht="15.6" x14ac:dyDescent="0.25">
      <c r="A31" s="180"/>
      <c r="B31" s="82"/>
      <c r="C31" s="189"/>
      <c r="D31" s="190"/>
      <c r="E31" s="194"/>
      <c r="F31" s="184"/>
      <c r="G31" s="195"/>
      <c r="H31" s="180"/>
      <c r="I31" s="192"/>
      <c r="J31" s="180"/>
      <c r="K31" s="193"/>
      <c r="L31" s="193"/>
      <c r="M31" s="193"/>
      <c r="N31" s="193"/>
    </row>
    <row r="32" spans="1:14" ht="15.6" x14ac:dyDescent="0.25">
      <c r="A32" s="180"/>
      <c r="B32" s="196"/>
      <c r="C32" s="189"/>
      <c r="D32" s="190"/>
      <c r="E32" s="194"/>
      <c r="F32" s="184"/>
      <c r="G32" s="195"/>
      <c r="H32" s="180"/>
      <c r="I32" s="192"/>
      <c r="J32" s="180"/>
      <c r="K32" s="193"/>
      <c r="L32" s="193"/>
      <c r="M32" s="193"/>
      <c r="N32" s="193"/>
    </row>
    <row r="33" spans="1:14" ht="15.6" x14ac:dyDescent="0.25">
      <c r="A33" s="197"/>
      <c r="B33" s="198"/>
      <c r="C33" s="199"/>
      <c r="D33" s="200"/>
      <c r="E33" s="201"/>
      <c r="F33" s="202"/>
      <c r="G33" s="203"/>
      <c r="H33" s="197"/>
      <c r="I33" s="204"/>
      <c r="J33" s="197"/>
      <c r="K33" s="205"/>
      <c r="L33" s="205"/>
      <c r="M33" s="205"/>
      <c r="N33" s="205"/>
    </row>
    <row r="34" spans="1:14" ht="15.6" x14ac:dyDescent="0.3">
      <c r="A34" s="180">
        <v>4</v>
      </c>
      <c r="B34" s="75" t="s">
        <v>115</v>
      </c>
      <c r="C34" s="181">
        <v>481500</v>
      </c>
      <c r="D34" s="182">
        <v>451134</v>
      </c>
      <c r="E34" s="183" t="s">
        <v>13</v>
      </c>
      <c r="F34" s="206" t="s">
        <v>229</v>
      </c>
      <c r="G34" s="185">
        <v>435134</v>
      </c>
      <c r="H34" s="206" t="s">
        <v>229</v>
      </c>
      <c r="I34" s="185">
        <v>435134</v>
      </c>
      <c r="J34" s="186" t="s">
        <v>20</v>
      </c>
      <c r="K34" s="81" t="s">
        <v>244</v>
      </c>
      <c r="L34" s="187"/>
      <c r="M34" s="81"/>
      <c r="N34" s="188"/>
    </row>
    <row r="35" spans="1:14" ht="15.6" x14ac:dyDescent="0.3">
      <c r="A35" s="180"/>
      <c r="B35" s="82" t="s">
        <v>245</v>
      </c>
      <c r="C35" s="189"/>
      <c r="D35" s="208"/>
      <c r="E35" s="194"/>
      <c r="F35" s="184"/>
      <c r="G35" s="195"/>
      <c r="H35" s="184"/>
      <c r="I35" s="209"/>
      <c r="J35" s="211"/>
      <c r="K35" s="193">
        <v>44501</v>
      </c>
      <c r="L35" s="101"/>
      <c r="M35" s="101"/>
      <c r="N35" s="210"/>
    </row>
    <row r="36" spans="1:14" ht="15.6" x14ac:dyDescent="0.3">
      <c r="A36" s="180"/>
      <c r="B36" s="82" t="s">
        <v>246</v>
      </c>
      <c r="C36" s="189"/>
      <c r="D36" s="208"/>
      <c r="E36" s="194"/>
      <c r="F36" s="184"/>
      <c r="G36" s="195"/>
      <c r="H36" s="184"/>
      <c r="I36" s="209"/>
      <c r="J36" s="211"/>
      <c r="K36" s="193" t="s">
        <v>247</v>
      </c>
      <c r="L36" s="101"/>
      <c r="M36" s="101"/>
      <c r="N36" s="210"/>
    </row>
    <row r="37" spans="1:14" ht="15.6" x14ac:dyDescent="0.3">
      <c r="A37" s="180"/>
      <c r="B37" s="82" t="s">
        <v>248</v>
      </c>
      <c r="C37" s="189"/>
      <c r="D37" s="208"/>
      <c r="E37" s="194"/>
      <c r="F37" s="184"/>
      <c r="G37" s="195"/>
      <c r="H37" s="184"/>
      <c r="I37" s="209"/>
      <c r="J37" s="211"/>
      <c r="K37" s="101"/>
      <c r="L37" s="101"/>
      <c r="M37" s="101"/>
      <c r="N37" s="210"/>
    </row>
    <row r="38" spans="1:14" ht="15.6" x14ac:dyDescent="0.25">
      <c r="A38" s="197"/>
      <c r="B38" s="198"/>
      <c r="C38" s="199"/>
      <c r="D38" s="200"/>
      <c r="E38" s="201"/>
      <c r="F38" s="202"/>
      <c r="G38" s="203"/>
      <c r="H38" s="197"/>
      <c r="I38" s="204"/>
      <c r="J38" s="197"/>
      <c r="K38" s="205"/>
      <c r="L38" s="205"/>
      <c r="M38" s="205"/>
      <c r="N38" s="205"/>
    </row>
    <row r="39" spans="1:14" ht="15.6" x14ac:dyDescent="0.3">
      <c r="A39" s="180">
        <v>5</v>
      </c>
      <c r="B39" s="75" t="s">
        <v>249</v>
      </c>
      <c r="C39" s="181">
        <v>353100</v>
      </c>
      <c r="D39" s="182">
        <v>338600</v>
      </c>
      <c r="E39" s="183" t="s">
        <v>13</v>
      </c>
      <c r="F39" s="206" t="s">
        <v>125</v>
      </c>
      <c r="G39" s="185">
        <v>326621</v>
      </c>
      <c r="H39" s="206" t="s">
        <v>125</v>
      </c>
      <c r="I39" s="185">
        <v>326621</v>
      </c>
      <c r="J39" s="186" t="s">
        <v>20</v>
      </c>
      <c r="K39" s="81" t="s">
        <v>250</v>
      </c>
      <c r="L39" s="187"/>
      <c r="M39" s="81" t="s">
        <v>233</v>
      </c>
      <c r="N39" s="188"/>
    </row>
    <row r="40" spans="1:14" ht="15.6" x14ac:dyDescent="0.3">
      <c r="A40" s="180"/>
      <c r="B40" s="82" t="s">
        <v>251</v>
      </c>
      <c r="C40" s="189"/>
      <c r="D40" s="208"/>
      <c r="E40" s="194"/>
      <c r="F40" s="184"/>
      <c r="G40" s="195"/>
      <c r="H40" s="184"/>
      <c r="I40" s="209"/>
      <c r="J40" s="211"/>
      <c r="K40" s="193">
        <v>44504</v>
      </c>
      <c r="L40" s="101"/>
      <c r="M40" s="101"/>
      <c r="N40" s="210"/>
    </row>
    <row r="41" spans="1:14" ht="15.6" x14ac:dyDescent="0.3">
      <c r="A41" s="180"/>
      <c r="B41" s="82" t="s">
        <v>252</v>
      </c>
      <c r="C41" s="189"/>
      <c r="D41" s="208"/>
      <c r="E41" s="194"/>
      <c r="F41" s="184"/>
      <c r="G41" s="195"/>
      <c r="H41" s="184"/>
      <c r="I41" s="209"/>
      <c r="J41" s="211"/>
      <c r="K41" s="193" t="s">
        <v>247</v>
      </c>
      <c r="L41" s="101"/>
      <c r="M41" s="101"/>
      <c r="N41" s="210"/>
    </row>
    <row r="42" spans="1:14" ht="15.6" x14ac:dyDescent="0.3">
      <c r="A42" s="180"/>
      <c r="B42" s="82"/>
      <c r="C42" s="189"/>
      <c r="D42" s="208"/>
      <c r="E42" s="194"/>
      <c r="F42" s="184"/>
      <c r="G42" s="195"/>
      <c r="H42" s="184"/>
      <c r="I42" s="209"/>
      <c r="J42" s="211"/>
      <c r="K42" s="101"/>
      <c r="L42" s="101"/>
      <c r="M42" s="101"/>
      <c r="N42" s="210"/>
    </row>
    <row r="43" spans="1:14" ht="15.6" x14ac:dyDescent="0.25">
      <c r="A43" s="197"/>
      <c r="B43" s="198"/>
      <c r="C43" s="199"/>
      <c r="D43" s="200"/>
      <c r="E43" s="201"/>
      <c r="F43" s="202"/>
      <c r="G43" s="203"/>
      <c r="H43" s="197"/>
      <c r="I43" s="204"/>
      <c r="J43" s="197"/>
      <c r="K43" s="205"/>
      <c r="L43" s="205"/>
      <c r="M43" s="205"/>
      <c r="N43" s="205"/>
    </row>
    <row r="44" spans="1:14" ht="15.6" x14ac:dyDescent="0.3">
      <c r="A44" s="180">
        <v>6</v>
      </c>
      <c r="B44" s="128" t="s">
        <v>253</v>
      </c>
      <c r="C44" s="181">
        <v>266376.5</v>
      </c>
      <c r="D44" s="182">
        <v>266376.5</v>
      </c>
      <c r="E44" s="183" t="s">
        <v>13</v>
      </c>
      <c r="F44" s="206" t="s">
        <v>254</v>
      </c>
      <c r="G44" s="185">
        <v>266376.5</v>
      </c>
      <c r="H44" s="206" t="s">
        <v>254</v>
      </c>
      <c r="I44" s="185">
        <v>266376.5</v>
      </c>
      <c r="J44" s="186" t="s">
        <v>20</v>
      </c>
      <c r="K44" s="81">
        <v>300051526</v>
      </c>
      <c r="L44" s="81" t="s">
        <v>26</v>
      </c>
      <c r="M44" s="81" t="s">
        <v>233</v>
      </c>
      <c r="N44" s="188"/>
    </row>
    <row r="45" spans="1:14" ht="15.6" x14ac:dyDescent="0.3">
      <c r="A45" s="180"/>
      <c r="B45" s="82"/>
      <c r="C45" s="189"/>
      <c r="D45" s="208"/>
      <c r="E45" s="194"/>
      <c r="F45" s="184"/>
      <c r="G45" s="195"/>
      <c r="H45" s="184"/>
      <c r="I45" s="209"/>
      <c r="J45" s="211"/>
      <c r="K45" s="193">
        <v>44504</v>
      </c>
      <c r="L45" s="212"/>
      <c r="M45" s="101"/>
      <c r="N45" s="210"/>
    </row>
    <row r="46" spans="1:14" ht="15.6" x14ac:dyDescent="0.3">
      <c r="A46" s="180"/>
      <c r="B46" s="82"/>
      <c r="C46" s="189"/>
      <c r="D46" s="208"/>
      <c r="E46" s="194"/>
      <c r="F46" s="184"/>
      <c r="G46" s="195"/>
      <c r="H46" s="184"/>
      <c r="I46" s="209"/>
      <c r="J46" s="211"/>
      <c r="K46" s="193" t="s">
        <v>255</v>
      </c>
      <c r="L46" s="212"/>
      <c r="M46" s="101"/>
      <c r="N46" s="210"/>
    </row>
    <row r="47" spans="1:14" ht="15.6" x14ac:dyDescent="0.3">
      <c r="A47" s="180"/>
      <c r="B47" s="82"/>
      <c r="C47" s="189"/>
      <c r="D47" s="208"/>
      <c r="E47" s="194"/>
      <c r="F47" s="184"/>
      <c r="G47" s="195"/>
      <c r="H47" s="184"/>
      <c r="I47" s="209"/>
      <c r="J47" s="211"/>
      <c r="K47" s="101"/>
      <c r="L47" s="212"/>
      <c r="M47" s="101"/>
      <c r="N47" s="210"/>
    </row>
    <row r="48" spans="1:14" ht="15.6" x14ac:dyDescent="0.3">
      <c r="A48" s="180"/>
      <c r="B48" s="82"/>
      <c r="C48" s="189"/>
      <c r="D48" s="208"/>
      <c r="E48" s="194"/>
      <c r="F48" s="184"/>
      <c r="G48" s="195"/>
      <c r="H48" s="184"/>
      <c r="I48" s="209"/>
      <c r="J48" s="211"/>
      <c r="K48" s="101"/>
      <c r="L48" s="212"/>
      <c r="M48" s="101"/>
      <c r="N48" s="210"/>
    </row>
    <row r="49" spans="1:14" ht="15.6" x14ac:dyDescent="0.3">
      <c r="A49" s="180"/>
      <c r="B49" s="82"/>
      <c r="C49" s="189"/>
      <c r="D49" s="208"/>
      <c r="E49" s="194"/>
      <c r="F49" s="184"/>
      <c r="G49" s="195"/>
      <c r="H49" s="184"/>
      <c r="I49" s="209"/>
      <c r="J49" s="211"/>
      <c r="K49" s="193"/>
      <c r="L49" s="101"/>
      <c r="M49" s="101"/>
      <c r="N49" s="210"/>
    </row>
    <row r="50" spans="1:14" ht="15.6" x14ac:dyDescent="0.3">
      <c r="A50" s="180"/>
      <c r="B50" s="82"/>
      <c r="C50" s="189"/>
      <c r="D50" s="208"/>
      <c r="E50" s="194"/>
      <c r="F50" s="184"/>
      <c r="G50" s="195"/>
      <c r="H50" s="184"/>
      <c r="I50" s="209"/>
      <c r="J50" s="211"/>
      <c r="K50" s="193"/>
      <c r="L50" s="101"/>
      <c r="M50" s="101"/>
      <c r="N50" s="210"/>
    </row>
    <row r="51" spans="1:14" ht="15.6" x14ac:dyDescent="0.3">
      <c r="A51" s="180"/>
      <c r="B51" s="82"/>
      <c r="C51" s="189"/>
      <c r="D51" s="208"/>
      <c r="E51" s="194"/>
      <c r="F51" s="184"/>
      <c r="G51" s="195"/>
      <c r="H51" s="184"/>
      <c r="I51" s="209"/>
      <c r="J51" s="211"/>
      <c r="K51" s="101"/>
      <c r="L51" s="101"/>
      <c r="M51" s="101"/>
      <c r="N51" s="210"/>
    </row>
    <row r="52" spans="1:14" ht="15.6" x14ac:dyDescent="0.25">
      <c r="A52" s="197"/>
      <c r="B52" s="198"/>
      <c r="C52" s="199"/>
      <c r="D52" s="200"/>
      <c r="E52" s="201"/>
      <c r="F52" s="202"/>
      <c r="G52" s="203"/>
      <c r="H52" s="197"/>
      <c r="I52" s="204"/>
      <c r="J52" s="197"/>
      <c r="K52" s="205"/>
      <c r="L52" s="205"/>
      <c r="M52" s="205"/>
      <c r="N52" s="205"/>
    </row>
    <row r="53" spans="1:14" ht="15.6" x14ac:dyDescent="0.25">
      <c r="A53" s="180">
        <v>7</v>
      </c>
      <c r="B53" s="196"/>
      <c r="C53" s="189"/>
      <c r="D53" s="190"/>
      <c r="E53" s="194"/>
      <c r="F53" s="184"/>
      <c r="G53" s="195"/>
      <c r="H53" s="180"/>
      <c r="I53" s="192"/>
      <c r="J53" s="180"/>
      <c r="K53" s="193"/>
      <c r="L53" s="193"/>
      <c r="M53" s="193"/>
      <c r="N53" s="193"/>
    </row>
    <row r="54" spans="1:14" ht="15.6" x14ac:dyDescent="0.25">
      <c r="A54" s="180"/>
      <c r="B54" s="196"/>
      <c r="C54" s="189"/>
      <c r="D54" s="190"/>
      <c r="E54" s="194"/>
      <c r="F54" s="184"/>
      <c r="G54" s="195"/>
      <c r="H54" s="180"/>
      <c r="I54" s="192"/>
      <c r="J54" s="180"/>
      <c r="K54" s="193"/>
      <c r="L54" s="193"/>
      <c r="M54" s="193"/>
      <c r="N54" s="193"/>
    </row>
    <row r="55" spans="1:14" ht="15.6" x14ac:dyDescent="0.25">
      <c r="A55" s="180"/>
      <c r="B55" s="196"/>
      <c r="C55" s="189"/>
      <c r="D55" s="190"/>
      <c r="E55" s="194"/>
      <c r="F55" s="184"/>
      <c r="G55" s="195"/>
      <c r="H55" s="180"/>
      <c r="I55" s="192"/>
      <c r="J55" s="180"/>
      <c r="K55" s="193"/>
      <c r="L55" s="193"/>
      <c r="M55" s="193"/>
      <c r="N55" s="193"/>
    </row>
    <row r="56" spans="1:14" ht="15.6" x14ac:dyDescent="0.25">
      <c r="A56" s="180"/>
      <c r="B56" s="196"/>
      <c r="C56" s="189"/>
      <c r="D56" s="190"/>
      <c r="E56" s="194"/>
      <c r="F56" s="184"/>
      <c r="G56" s="195"/>
      <c r="H56" s="180"/>
      <c r="I56" s="192"/>
      <c r="J56" s="180"/>
      <c r="K56" s="193"/>
      <c r="L56" s="193"/>
      <c r="M56" s="193"/>
      <c r="N56" s="193"/>
    </row>
    <row r="57" spans="1:14" ht="15.6" x14ac:dyDescent="0.25">
      <c r="A57" s="180"/>
      <c r="B57" s="196"/>
      <c r="C57" s="189"/>
      <c r="D57" s="190"/>
      <c r="E57" s="194"/>
      <c r="F57" s="184"/>
      <c r="G57" s="195"/>
      <c r="H57" s="180"/>
      <c r="I57" s="192"/>
      <c r="J57" s="180"/>
      <c r="K57" s="193"/>
      <c r="L57" s="193"/>
      <c r="M57" s="193"/>
      <c r="N57" s="193"/>
    </row>
    <row r="58" spans="1:14" ht="15.6" x14ac:dyDescent="0.25">
      <c r="A58" s="180"/>
      <c r="B58" s="196"/>
      <c r="C58" s="189"/>
      <c r="D58" s="190"/>
      <c r="E58" s="194"/>
      <c r="F58" s="184"/>
      <c r="G58" s="195"/>
      <c r="H58" s="180"/>
      <c r="I58" s="192"/>
      <c r="J58" s="180"/>
      <c r="K58" s="193"/>
      <c r="L58" s="193"/>
      <c r="M58" s="193"/>
      <c r="N58" s="193"/>
    </row>
    <row r="59" spans="1:14" ht="15.6" x14ac:dyDescent="0.25">
      <c r="A59" s="180"/>
      <c r="B59" s="196"/>
      <c r="C59" s="189"/>
      <c r="D59" s="190"/>
      <c r="E59" s="194"/>
      <c r="F59" s="184"/>
      <c r="G59" s="195"/>
      <c r="H59" s="180"/>
      <c r="I59" s="192"/>
      <c r="J59" s="180"/>
      <c r="K59" s="193"/>
      <c r="L59" s="193"/>
      <c r="M59" s="193"/>
      <c r="N59" s="193"/>
    </row>
    <row r="60" spans="1:14" ht="15.6" x14ac:dyDescent="0.25">
      <c r="A60" s="180"/>
      <c r="B60" s="196"/>
      <c r="C60" s="189"/>
      <c r="D60" s="190"/>
      <c r="E60" s="194"/>
      <c r="F60" s="184"/>
      <c r="G60" s="195"/>
      <c r="H60" s="180"/>
      <c r="I60" s="192"/>
      <c r="J60" s="180"/>
      <c r="K60" s="193"/>
      <c r="L60" s="193"/>
      <c r="M60" s="193"/>
      <c r="N60" s="193"/>
    </row>
    <row r="61" spans="1:14" ht="15.6" x14ac:dyDescent="0.25">
      <c r="A61" s="180"/>
      <c r="B61" s="196"/>
      <c r="C61" s="189"/>
      <c r="D61" s="190"/>
      <c r="E61" s="194"/>
      <c r="F61" s="184"/>
      <c r="G61" s="195"/>
      <c r="H61" s="180"/>
      <c r="I61" s="192"/>
      <c r="J61" s="180"/>
      <c r="K61" s="193"/>
      <c r="L61" s="193"/>
      <c r="M61" s="193"/>
      <c r="N61" s="193"/>
    </row>
    <row r="62" spans="1:14" ht="15.6" x14ac:dyDescent="0.25">
      <c r="A62" s="180"/>
      <c r="B62" s="196"/>
      <c r="C62" s="189"/>
      <c r="D62" s="190"/>
      <c r="E62" s="194"/>
      <c r="F62" s="184"/>
      <c r="G62" s="195"/>
      <c r="H62" s="180"/>
      <c r="I62" s="192"/>
      <c r="J62" s="180"/>
      <c r="K62" s="193"/>
      <c r="L62" s="193"/>
      <c r="M62" s="193"/>
      <c r="N62" s="193"/>
    </row>
    <row r="63" spans="1:14" ht="15.6" x14ac:dyDescent="0.25">
      <c r="A63" s="180"/>
      <c r="B63" s="196"/>
      <c r="C63" s="189"/>
      <c r="D63" s="190"/>
      <c r="E63" s="194"/>
      <c r="F63" s="184"/>
      <c r="G63" s="195"/>
      <c r="H63" s="180"/>
      <c r="I63" s="192"/>
      <c r="J63" s="180"/>
      <c r="K63" s="193"/>
      <c r="L63" s="193"/>
      <c r="M63" s="193"/>
      <c r="N63" s="193"/>
    </row>
    <row r="64" spans="1:14" ht="15.6" x14ac:dyDescent="0.25">
      <c r="A64" s="180"/>
      <c r="B64" s="196"/>
      <c r="C64" s="189"/>
      <c r="D64" s="190"/>
      <c r="E64" s="194"/>
      <c r="F64" s="184"/>
      <c r="G64" s="195"/>
      <c r="H64" s="180"/>
      <c r="I64" s="192"/>
      <c r="J64" s="180"/>
      <c r="K64" s="193"/>
      <c r="L64" s="193"/>
      <c r="M64" s="193"/>
      <c r="N64" s="193"/>
    </row>
    <row r="65" spans="1:14" ht="15.6" x14ac:dyDescent="0.25">
      <c r="A65" s="180"/>
      <c r="B65" s="196"/>
      <c r="C65" s="189"/>
      <c r="D65" s="190"/>
      <c r="E65" s="194"/>
      <c r="F65" s="184"/>
      <c r="G65" s="195"/>
      <c r="H65" s="180"/>
      <c r="I65" s="192"/>
      <c r="J65" s="180"/>
      <c r="K65" s="193"/>
      <c r="L65" s="193"/>
      <c r="M65" s="193"/>
      <c r="N65" s="193"/>
    </row>
    <row r="66" spans="1:14" ht="15.6" x14ac:dyDescent="0.25">
      <c r="A66" s="180"/>
      <c r="B66" s="196"/>
      <c r="C66" s="189"/>
      <c r="D66" s="190"/>
      <c r="E66" s="194"/>
      <c r="F66" s="184"/>
      <c r="G66" s="195"/>
      <c r="H66" s="180"/>
      <c r="I66" s="192"/>
      <c r="J66" s="180"/>
      <c r="K66" s="193"/>
      <c r="L66" s="193"/>
      <c r="M66" s="193"/>
      <c r="N66" s="193"/>
    </row>
    <row r="67" spans="1:14" ht="15.6" x14ac:dyDescent="0.25">
      <c r="A67" s="180"/>
      <c r="B67" s="196"/>
      <c r="C67" s="189"/>
      <c r="D67" s="190"/>
      <c r="E67" s="194"/>
      <c r="F67" s="184"/>
      <c r="G67" s="195"/>
      <c r="H67" s="180"/>
      <c r="I67" s="192"/>
      <c r="J67" s="180"/>
      <c r="K67" s="193"/>
      <c r="L67" s="193"/>
      <c r="M67" s="193"/>
      <c r="N67" s="193"/>
    </row>
    <row r="68" spans="1:14" ht="15.6" x14ac:dyDescent="0.25">
      <c r="A68" s="180"/>
      <c r="B68" s="196"/>
      <c r="C68" s="189"/>
      <c r="D68" s="190"/>
      <c r="E68" s="194"/>
      <c r="F68" s="184"/>
      <c r="G68" s="195"/>
      <c r="H68" s="180"/>
      <c r="I68" s="192"/>
      <c r="J68" s="180"/>
      <c r="K68" s="193"/>
      <c r="L68" s="193"/>
      <c r="M68" s="193"/>
      <c r="N68" s="193"/>
    </row>
    <row r="69" spans="1:14" ht="15.6" x14ac:dyDescent="0.25">
      <c r="A69" s="180"/>
      <c r="B69" s="196"/>
      <c r="C69" s="189"/>
      <c r="D69" s="190"/>
      <c r="E69" s="194"/>
      <c r="F69" s="184"/>
      <c r="G69" s="195"/>
      <c r="H69" s="180"/>
      <c r="I69" s="192"/>
      <c r="J69" s="180"/>
      <c r="K69" s="193"/>
      <c r="L69" s="193"/>
      <c r="M69" s="193"/>
      <c r="N69" s="193"/>
    </row>
    <row r="70" spans="1:14" ht="15.6" x14ac:dyDescent="0.25">
      <c r="A70" s="180"/>
      <c r="B70" s="196"/>
      <c r="C70" s="189"/>
      <c r="D70" s="190"/>
      <c r="E70" s="194"/>
      <c r="F70" s="184"/>
      <c r="G70" s="195"/>
      <c r="H70" s="180"/>
      <c r="I70" s="192"/>
      <c r="J70" s="180"/>
      <c r="K70" s="193"/>
      <c r="L70" s="193"/>
      <c r="M70" s="193"/>
      <c r="N70" s="193"/>
    </row>
    <row r="71" spans="1:14" ht="15.6" x14ac:dyDescent="0.25">
      <c r="A71" s="180"/>
      <c r="B71" s="196"/>
      <c r="C71" s="189"/>
      <c r="D71" s="190"/>
      <c r="E71" s="194"/>
      <c r="F71" s="184"/>
      <c r="G71" s="195"/>
      <c r="H71" s="180"/>
      <c r="I71" s="192"/>
      <c r="J71" s="180"/>
      <c r="K71" s="193"/>
      <c r="L71" s="193"/>
      <c r="M71" s="193"/>
      <c r="N71" s="193"/>
    </row>
    <row r="72" spans="1:14" ht="15.6" x14ac:dyDescent="0.25">
      <c r="A72" s="180"/>
      <c r="B72" s="196"/>
      <c r="C72" s="189"/>
      <c r="D72" s="190"/>
      <c r="E72" s="194"/>
      <c r="F72" s="184"/>
      <c r="G72" s="195"/>
      <c r="H72" s="180"/>
      <c r="I72" s="192"/>
      <c r="J72" s="180"/>
      <c r="K72" s="193"/>
      <c r="L72" s="193"/>
      <c r="M72" s="193"/>
      <c r="N72" s="193"/>
    </row>
    <row r="73" spans="1:14" ht="15.6" x14ac:dyDescent="0.25">
      <c r="A73" s="180"/>
      <c r="B73" s="196"/>
      <c r="C73" s="189"/>
      <c r="D73" s="190"/>
      <c r="E73" s="194"/>
      <c r="F73" s="184"/>
      <c r="G73" s="195"/>
      <c r="H73" s="180"/>
      <c r="I73" s="192"/>
      <c r="J73" s="180"/>
      <c r="K73" s="193"/>
      <c r="L73" s="193"/>
      <c r="M73" s="193"/>
      <c r="N73" s="193"/>
    </row>
    <row r="74" spans="1:14" ht="15.6" x14ac:dyDescent="0.25">
      <c r="A74" s="180"/>
      <c r="B74" s="196"/>
      <c r="C74" s="189"/>
      <c r="D74" s="190"/>
      <c r="E74" s="194"/>
      <c r="F74" s="184"/>
      <c r="G74" s="195"/>
      <c r="H74" s="180"/>
      <c r="I74" s="192"/>
      <c r="J74" s="180"/>
      <c r="K74" s="193"/>
      <c r="L74" s="193"/>
      <c r="M74" s="193"/>
      <c r="N74" s="193"/>
    </row>
    <row r="75" spans="1:14" ht="15.6" x14ac:dyDescent="0.25">
      <c r="A75" s="180"/>
      <c r="B75" s="196"/>
      <c r="C75" s="189"/>
      <c r="D75" s="190"/>
      <c r="E75" s="194"/>
      <c r="F75" s="184"/>
      <c r="G75" s="195"/>
      <c r="H75" s="180"/>
      <c r="I75" s="192"/>
      <c r="J75" s="180"/>
      <c r="K75" s="193"/>
      <c r="L75" s="193"/>
      <c r="M75" s="193"/>
      <c r="N75" s="193"/>
    </row>
    <row r="76" spans="1:14" ht="15.6" x14ac:dyDescent="0.25">
      <c r="A76" s="180"/>
      <c r="B76" s="196"/>
      <c r="C76" s="189"/>
      <c r="D76" s="190"/>
      <c r="E76" s="194"/>
      <c r="F76" s="184"/>
      <c r="G76" s="195"/>
      <c r="H76" s="180"/>
      <c r="I76" s="192"/>
      <c r="J76" s="180"/>
      <c r="K76" s="193"/>
      <c r="L76" s="193"/>
      <c r="M76" s="193"/>
      <c r="N76" s="193"/>
    </row>
    <row r="77" spans="1:14" ht="15.6" x14ac:dyDescent="0.25">
      <c r="A77" s="180"/>
      <c r="B77" s="196"/>
      <c r="C77" s="189"/>
      <c r="D77" s="190"/>
      <c r="E77" s="194"/>
      <c r="F77" s="184"/>
      <c r="G77" s="195"/>
      <c r="H77" s="180"/>
      <c r="I77" s="192"/>
      <c r="J77" s="180"/>
      <c r="K77" s="193"/>
      <c r="L77" s="193"/>
      <c r="M77" s="193"/>
      <c r="N77" s="193"/>
    </row>
    <row r="78" spans="1:14" ht="15.6" x14ac:dyDescent="0.25">
      <c r="A78" s="180"/>
      <c r="B78" s="196"/>
      <c r="C78" s="189"/>
      <c r="D78" s="190"/>
      <c r="E78" s="194"/>
      <c r="F78" s="184"/>
      <c r="G78" s="195"/>
      <c r="H78" s="180"/>
      <c r="I78" s="192"/>
      <c r="J78" s="180"/>
      <c r="K78" s="193"/>
      <c r="L78" s="193"/>
      <c r="M78" s="193"/>
      <c r="N78" s="193"/>
    </row>
    <row r="79" spans="1:14" ht="15.6" x14ac:dyDescent="0.25">
      <c r="A79" s="180"/>
      <c r="B79" s="196"/>
      <c r="C79" s="189"/>
      <c r="D79" s="190"/>
      <c r="E79" s="194"/>
      <c r="F79" s="184"/>
      <c r="G79" s="195"/>
      <c r="H79" s="180"/>
      <c r="I79" s="192"/>
      <c r="J79" s="180"/>
      <c r="K79" s="193"/>
      <c r="L79" s="193"/>
      <c r="M79" s="193"/>
      <c r="N79" s="193"/>
    </row>
    <row r="80" spans="1:14" ht="15.6" x14ac:dyDescent="0.25">
      <c r="A80" s="180"/>
      <c r="B80" s="196"/>
      <c r="C80" s="189"/>
      <c r="D80" s="190"/>
      <c r="E80" s="194"/>
      <c r="F80" s="184"/>
      <c r="G80" s="195"/>
      <c r="H80" s="180"/>
      <c r="I80" s="192"/>
      <c r="J80" s="180"/>
      <c r="K80" s="193"/>
      <c r="L80" s="193"/>
      <c r="M80" s="193"/>
      <c r="N80" s="193"/>
    </row>
    <row r="81" spans="1:14" ht="15.6" x14ac:dyDescent="0.25">
      <c r="A81" s="180"/>
      <c r="B81" s="196"/>
      <c r="C81" s="189"/>
      <c r="D81" s="190"/>
      <c r="E81" s="194"/>
      <c r="F81" s="184"/>
      <c r="G81" s="195"/>
      <c r="H81" s="180"/>
      <c r="I81" s="192"/>
      <c r="J81" s="180"/>
      <c r="K81" s="193"/>
      <c r="L81" s="193"/>
      <c r="M81" s="193"/>
      <c r="N81" s="193"/>
    </row>
    <row r="82" spans="1:14" ht="15.6" x14ac:dyDescent="0.25">
      <c r="A82" s="180"/>
      <c r="B82" s="196"/>
      <c r="C82" s="189"/>
      <c r="D82" s="190"/>
      <c r="E82" s="194"/>
      <c r="F82" s="184"/>
      <c r="G82" s="195"/>
      <c r="H82" s="180"/>
      <c r="I82" s="192"/>
      <c r="J82" s="180"/>
      <c r="K82" s="193"/>
      <c r="L82" s="193"/>
      <c r="M82" s="193"/>
      <c r="N82" s="193"/>
    </row>
    <row r="83" spans="1:14" ht="15.6" x14ac:dyDescent="0.25">
      <c r="A83" s="180"/>
      <c r="B83" s="196"/>
      <c r="C83" s="189"/>
      <c r="D83" s="190"/>
      <c r="E83" s="194"/>
      <c r="F83" s="184"/>
      <c r="G83" s="195"/>
      <c r="H83" s="180"/>
      <c r="I83" s="192"/>
      <c r="J83" s="180"/>
      <c r="K83" s="193"/>
      <c r="L83" s="193"/>
      <c r="M83" s="193"/>
      <c r="N83" s="193"/>
    </row>
    <row r="84" spans="1:14" ht="15.6" x14ac:dyDescent="0.25">
      <c r="A84" s="180"/>
      <c r="B84" s="196"/>
      <c r="C84" s="189"/>
      <c r="D84" s="190"/>
      <c r="E84" s="194"/>
      <c r="F84" s="184"/>
      <c r="G84" s="195"/>
      <c r="H84" s="180"/>
      <c r="I84" s="192"/>
      <c r="J84" s="180"/>
      <c r="K84" s="193"/>
      <c r="L84" s="193"/>
      <c r="M84" s="193"/>
      <c r="N84" s="193"/>
    </row>
    <row r="85" spans="1:14" ht="15.6" x14ac:dyDescent="0.25">
      <c r="A85" s="180"/>
      <c r="B85" s="196"/>
      <c r="C85" s="189"/>
      <c r="D85" s="190"/>
      <c r="E85" s="194"/>
      <c r="F85" s="184"/>
      <c r="G85" s="195"/>
      <c r="H85" s="180"/>
      <c r="I85" s="192"/>
      <c r="J85" s="180"/>
      <c r="K85" s="193"/>
      <c r="L85" s="193"/>
      <c r="M85" s="193"/>
      <c r="N85" s="193"/>
    </row>
    <row r="86" spans="1:14" ht="15.6" x14ac:dyDescent="0.25">
      <c r="A86" s="180"/>
      <c r="B86" s="196"/>
      <c r="C86" s="189"/>
      <c r="D86" s="190"/>
      <c r="E86" s="194"/>
      <c r="F86" s="184"/>
      <c r="G86" s="195"/>
      <c r="H86" s="180"/>
      <c r="I86" s="192"/>
      <c r="J86" s="180"/>
      <c r="K86" s="193"/>
      <c r="L86" s="193"/>
      <c r="M86" s="193"/>
      <c r="N86" s="193"/>
    </row>
    <row r="87" spans="1:14" ht="15.6" x14ac:dyDescent="0.25">
      <c r="A87" s="180"/>
      <c r="B87" s="196"/>
      <c r="C87" s="189"/>
      <c r="D87" s="190"/>
      <c r="E87" s="194"/>
      <c r="F87" s="184"/>
      <c r="G87" s="195"/>
      <c r="H87" s="180"/>
      <c r="I87" s="192"/>
      <c r="J87" s="180"/>
      <c r="K87" s="193"/>
      <c r="L87" s="193"/>
      <c r="M87" s="193"/>
      <c r="N87" s="193"/>
    </row>
    <row r="88" spans="1:14" ht="15.6" x14ac:dyDescent="0.25">
      <c r="A88" s="180"/>
      <c r="B88" s="196"/>
      <c r="C88" s="189"/>
      <c r="D88" s="190"/>
      <c r="E88" s="194"/>
      <c r="F88" s="184"/>
      <c r="G88" s="195"/>
      <c r="H88" s="180"/>
      <c r="I88" s="192"/>
      <c r="J88" s="180"/>
      <c r="K88" s="193"/>
      <c r="L88" s="193"/>
      <c r="M88" s="193"/>
      <c r="N88" s="193"/>
    </row>
    <row r="89" spans="1:14" ht="15.6" x14ac:dyDescent="0.25">
      <c r="A89" s="180"/>
      <c r="B89" s="196"/>
      <c r="C89" s="189"/>
      <c r="D89" s="190"/>
      <c r="E89" s="194"/>
      <c r="F89" s="184"/>
      <c r="G89" s="195"/>
      <c r="H89" s="180"/>
      <c r="I89" s="192"/>
      <c r="J89" s="180"/>
      <c r="K89" s="193"/>
      <c r="L89" s="193"/>
      <c r="M89" s="193"/>
      <c r="N89" s="193"/>
    </row>
    <row r="90" spans="1:14" ht="15.6" x14ac:dyDescent="0.25">
      <c r="A90" s="180"/>
      <c r="B90" s="196"/>
      <c r="C90" s="189"/>
      <c r="D90" s="190"/>
      <c r="E90" s="194"/>
      <c r="F90" s="184"/>
      <c r="G90" s="195"/>
      <c r="H90" s="180"/>
      <c r="I90" s="192"/>
      <c r="J90" s="180"/>
      <c r="K90" s="193"/>
      <c r="L90" s="193"/>
      <c r="M90" s="193"/>
      <c r="N90" s="193"/>
    </row>
    <row r="91" spans="1:14" ht="15.6" x14ac:dyDescent="0.25">
      <c r="A91" s="180"/>
      <c r="B91" s="196"/>
      <c r="C91" s="189"/>
      <c r="D91" s="190"/>
      <c r="E91" s="194"/>
      <c r="F91" s="184"/>
      <c r="G91" s="195"/>
      <c r="H91" s="180"/>
      <c r="I91" s="192"/>
      <c r="J91" s="180"/>
      <c r="K91" s="193"/>
      <c r="L91" s="193"/>
      <c r="M91" s="193"/>
      <c r="N91" s="193"/>
    </row>
    <row r="92" spans="1:14" ht="15.6" x14ac:dyDescent="0.25">
      <c r="A92" s="180"/>
      <c r="B92" s="196"/>
      <c r="C92" s="189"/>
      <c r="D92" s="190"/>
      <c r="E92" s="194"/>
      <c r="F92" s="184"/>
      <c r="G92" s="195"/>
      <c r="H92" s="180"/>
      <c r="I92" s="192"/>
      <c r="J92" s="180"/>
      <c r="K92" s="193"/>
      <c r="L92" s="193"/>
      <c r="M92" s="193"/>
      <c r="N92" s="193"/>
    </row>
    <row r="93" spans="1:14" ht="15.6" x14ac:dyDescent="0.25">
      <c r="A93" s="180"/>
      <c r="B93" s="196"/>
      <c r="C93" s="189"/>
      <c r="D93" s="190"/>
      <c r="E93" s="194"/>
      <c r="F93" s="184"/>
      <c r="G93" s="195"/>
      <c r="H93" s="180"/>
      <c r="I93" s="192"/>
      <c r="J93" s="180"/>
      <c r="K93" s="193"/>
      <c r="L93" s="193"/>
      <c r="M93" s="193"/>
      <c r="N93" s="193"/>
    </row>
    <row r="94" spans="1:14" ht="15.6" x14ac:dyDescent="0.25">
      <c r="A94" s="180"/>
      <c r="B94" s="196"/>
      <c r="C94" s="189"/>
      <c r="D94" s="190"/>
      <c r="E94" s="194"/>
      <c r="F94" s="184"/>
      <c r="G94" s="195"/>
      <c r="H94" s="180"/>
      <c r="I94" s="192"/>
      <c r="J94" s="180"/>
      <c r="K94" s="193"/>
      <c r="L94" s="193"/>
      <c r="M94" s="193"/>
      <c r="N94" s="193"/>
    </row>
    <row r="95" spans="1:14" ht="15.6" x14ac:dyDescent="0.25">
      <c r="A95" s="180"/>
      <c r="B95" s="196"/>
      <c r="C95" s="189"/>
      <c r="D95" s="190"/>
      <c r="E95" s="194"/>
      <c r="F95" s="184"/>
      <c r="G95" s="195"/>
      <c r="H95" s="180"/>
      <c r="I95" s="192"/>
      <c r="J95" s="180"/>
      <c r="K95" s="193"/>
      <c r="L95" s="193"/>
      <c r="M95" s="193"/>
      <c r="N95" s="193"/>
    </row>
    <row r="96" spans="1:14" ht="15.6" x14ac:dyDescent="0.25">
      <c r="A96" s="180"/>
      <c r="B96" s="196"/>
      <c r="C96" s="189"/>
      <c r="D96" s="190"/>
      <c r="E96" s="194"/>
      <c r="F96" s="184"/>
      <c r="G96" s="195"/>
      <c r="H96" s="180"/>
      <c r="I96" s="192"/>
      <c r="J96" s="180"/>
      <c r="K96" s="193"/>
      <c r="L96" s="193"/>
      <c r="M96" s="193"/>
      <c r="N96" s="193"/>
    </row>
    <row r="97" spans="1:14" ht="15.6" x14ac:dyDescent="0.25">
      <c r="A97" s="180"/>
      <c r="B97" s="196"/>
      <c r="C97" s="189"/>
      <c r="D97" s="190"/>
      <c r="E97" s="194"/>
      <c r="F97" s="184"/>
      <c r="G97" s="195"/>
      <c r="H97" s="180"/>
      <c r="I97" s="192"/>
      <c r="J97" s="180"/>
      <c r="K97" s="193"/>
      <c r="L97" s="193"/>
      <c r="M97" s="193"/>
      <c r="N97" s="193"/>
    </row>
    <row r="98" spans="1:14" ht="15.6" x14ac:dyDescent="0.3">
      <c r="A98" s="180"/>
      <c r="B98" s="128"/>
      <c r="C98" s="181">
        <v>266376.5</v>
      </c>
      <c r="D98" s="182">
        <v>266376.5</v>
      </c>
      <c r="E98" s="183" t="s">
        <v>13</v>
      </c>
      <c r="F98" s="206" t="s">
        <v>254</v>
      </c>
      <c r="G98" s="185">
        <v>266376.5</v>
      </c>
      <c r="H98" s="206" t="s">
        <v>254</v>
      </c>
      <c r="I98" s="185">
        <v>266376.5</v>
      </c>
      <c r="J98" s="186" t="s">
        <v>20</v>
      </c>
      <c r="K98" s="81">
        <v>300051526</v>
      </c>
      <c r="L98" s="81" t="s">
        <v>26</v>
      </c>
      <c r="M98" s="81" t="s">
        <v>233</v>
      </c>
      <c r="N98" s="188"/>
    </row>
    <row r="99" spans="1:14" ht="15.6" x14ac:dyDescent="0.3">
      <c r="A99" s="180"/>
      <c r="B99" s="82"/>
      <c r="C99" s="189"/>
      <c r="D99" s="208"/>
      <c r="E99" s="194"/>
      <c r="F99" s="184"/>
      <c r="G99" s="195"/>
      <c r="H99" s="184"/>
      <c r="I99" s="209"/>
      <c r="J99" s="211"/>
      <c r="K99" s="193">
        <v>44504</v>
      </c>
      <c r="L99" s="212"/>
      <c r="M99" s="101"/>
      <c r="N99" s="210"/>
    </row>
    <row r="100" spans="1:14" ht="15.6" x14ac:dyDescent="0.3">
      <c r="A100" s="180"/>
      <c r="B100" s="82"/>
      <c r="C100" s="189"/>
      <c r="D100" s="208"/>
      <c r="E100" s="194"/>
      <c r="F100" s="184"/>
      <c r="G100" s="195"/>
      <c r="H100" s="184"/>
      <c r="I100" s="209"/>
      <c r="J100" s="211"/>
      <c r="K100" s="193" t="s">
        <v>255</v>
      </c>
      <c r="L100" s="212"/>
      <c r="M100" s="101"/>
      <c r="N100" s="210"/>
    </row>
    <row r="101" spans="1:14" ht="15.6" x14ac:dyDescent="0.3">
      <c r="A101" s="180"/>
      <c r="B101" s="82"/>
      <c r="C101" s="189"/>
      <c r="D101" s="208"/>
      <c r="E101" s="194"/>
      <c r="F101" s="184"/>
      <c r="G101" s="195"/>
      <c r="H101" s="184"/>
      <c r="I101" s="209"/>
      <c r="J101" s="211"/>
      <c r="K101" s="101"/>
      <c r="L101" s="212"/>
      <c r="M101" s="101"/>
      <c r="N101" s="210"/>
    </row>
    <row r="102" spans="1:14" ht="15.6" x14ac:dyDescent="0.3">
      <c r="A102" s="180"/>
      <c r="B102" s="82"/>
      <c r="C102" s="189"/>
      <c r="D102" s="208"/>
      <c r="E102" s="194"/>
      <c r="F102" s="184"/>
      <c r="G102" s="195"/>
      <c r="H102" s="184"/>
      <c r="I102" s="209"/>
      <c r="J102" s="211"/>
      <c r="K102" s="101"/>
      <c r="L102" s="212"/>
      <c r="M102" s="101"/>
      <c r="N102" s="210"/>
    </row>
    <row r="103" spans="1:14" ht="15.6" x14ac:dyDescent="0.3">
      <c r="A103" s="180"/>
      <c r="B103" s="82"/>
      <c r="C103" s="189"/>
      <c r="D103" s="208"/>
      <c r="E103" s="194"/>
      <c r="F103" s="184"/>
      <c r="G103" s="195"/>
      <c r="H103" s="184"/>
      <c r="I103" s="209"/>
      <c r="J103" s="211"/>
      <c r="K103" s="193"/>
      <c r="L103" s="101"/>
      <c r="M103" s="101"/>
      <c r="N103" s="210"/>
    </row>
    <row r="104" spans="1:14" ht="15.6" x14ac:dyDescent="0.3">
      <c r="A104" s="180"/>
      <c r="B104" s="82"/>
      <c r="C104" s="189"/>
      <c r="D104" s="208"/>
      <c r="E104" s="194"/>
      <c r="F104" s="184"/>
      <c r="G104" s="195"/>
      <c r="H104" s="184"/>
      <c r="I104" s="209"/>
      <c r="J104" s="211"/>
      <c r="K104" s="193"/>
      <c r="L104" s="101"/>
      <c r="M104" s="101"/>
      <c r="N104" s="210"/>
    </row>
    <row r="105" spans="1:14" ht="15.6" x14ac:dyDescent="0.3">
      <c r="A105" s="180"/>
      <c r="B105" s="82"/>
      <c r="C105" s="189"/>
      <c r="D105" s="208"/>
      <c r="E105" s="194"/>
      <c r="F105" s="184"/>
      <c r="G105" s="195"/>
      <c r="H105" s="184"/>
      <c r="I105" s="209"/>
      <c r="J105" s="211"/>
      <c r="K105" s="101"/>
      <c r="L105" s="101"/>
      <c r="M105" s="101"/>
      <c r="N105" s="210"/>
    </row>
    <row r="106" spans="1:14" ht="15.6" x14ac:dyDescent="0.25">
      <c r="A106" s="197"/>
      <c r="B106" s="198"/>
      <c r="C106" s="199"/>
      <c r="D106" s="200"/>
      <c r="E106" s="201"/>
      <c r="F106" s="202"/>
      <c r="G106" s="203"/>
      <c r="H106" s="197"/>
      <c r="I106" s="204"/>
      <c r="J106" s="197"/>
      <c r="K106" s="205"/>
      <c r="L106" s="205"/>
      <c r="M106" s="205"/>
      <c r="N106" s="205"/>
    </row>
  </sheetData>
  <autoFilter ref="A6:N6" xr:uid="{E18EEEEB-7924-4818-923D-AA942D3DBA17}"/>
  <mergeCells count="14">
    <mergeCell ref="J5:J6"/>
    <mergeCell ref="K5:K6"/>
    <mergeCell ref="L5:L6"/>
    <mergeCell ref="M5:N5"/>
    <mergeCell ref="A1:K1"/>
    <mergeCell ref="A2:K2"/>
    <mergeCell ref="A3:K3"/>
    <mergeCell ref="A5:A6"/>
    <mergeCell ref="B5:B6"/>
    <mergeCell ref="C5:C6"/>
    <mergeCell ref="D5:D6"/>
    <mergeCell ref="E5:E6"/>
    <mergeCell ref="F5:G5"/>
    <mergeCell ref="H5:I5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7">
    <pageSetUpPr fitToPage="1"/>
  </sheetPr>
  <dimension ref="A1:L16"/>
  <sheetViews>
    <sheetView zoomScale="50" zoomScaleNormal="50" workbookViewId="0">
      <selection activeCell="M1" sqref="A1:XFD1"/>
    </sheetView>
  </sheetViews>
  <sheetFormatPr defaultColWidth="9" defaultRowHeight="21" x14ac:dyDescent="0.4"/>
  <cols>
    <col min="1" max="1" width="8.69921875" style="2" bestFit="1" customWidth="1"/>
    <col min="2" max="2" width="38.69921875" style="2" customWidth="1"/>
    <col min="3" max="3" width="17.19921875" style="2" customWidth="1"/>
    <col min="4" max="4" width="13.69921875" style="2" customWidth="1"/>
    <col min="5" max="5" width="14.69921875" style="2" customWidth="1"/>
    <col min="6" max="6" width="34.8984375" style="2" customWidth="1"/>
    <col min="7" max="7" width="13" style="2" customWidth="1"/>
    <col min="8" max="8" width="32" style="2" customWidth="1"/>
    <col min="9" max="9" width="14.59765625" style="2" customWidth="1"/>
    <col min="10" max="10" width="14.19921875" style="2" customWidth="1"/>
    <col min="11" max="12" width="14" style="2" customWidth="1"/>
    <col min="13" max="13" width="9" style="2"/>
    <col min="14" max="14" width="27.5" style="2" customWidth="1"/>
    <col min="15" max="16384" width="9" style="2"/>
  </cols>
  <sheetData>
    <row r="1" spans="1:12" x14ac:dyDescent="0.4">
      <c r="A1" s="541" t="s">
        <v>19</v>
      </c>
      <c r="B1" s="541"/>
      <c r="C1" s="541"/>
      <c r="D1" s="541"/>
      <c r="E1" s="541"/>
      <c r="F1" s="541"/>
      <c r="G1" s="541"/>
      <c r="H1" s="541"/>
      <c r="I1" s="541"/>
      <c r="J1" s="541"/>
      <c r="K1" s="541"/>
      <c r="L1" s="541"/>
    </row>
    <row r="2" spans="1:12" x14ac:dyDescent="0.4">
      <c r="A2" s="541" t="s">
        <v>0</v>
      </c>
      <c r="B2" s="541"/>
      <c r="C2" s="541"/>
      <c r="D2" s="541"/>
      <c r="E2" s="541"/>
      <c r="F2" s="541"/>
      <c r="G2" s="541"/>
      <c r="H2" s="541"/>
      <c r="I2" s="541"/>
      <c r="J2" s="541"/>
      <c r="K2" s="541"/>
      <c r="L2" s="541"/>
    </row>
    <row r="3" spans="1:12" x14ac:dyDescent="0.4">
      <c r="A3" s="541" t="s">
        <v>18</v>
      </c>
      <c r="B3" s="541"/>
      <c r="C3" s="541"/>
      <c r="D3" s="541"/>
      <c r="E3" s="541"/>
      <c r="F3" s="541"/>
      <c r="G3" s="541"/>
      <c r="H3" s="541"/>
      <c r="I3" s="541"/>
      <c r="J3" s="541"/>
      <c r="K3" s="541"/>
      <c r="L3" s="541"/>
    </row>
    <row r="4" spans="1:12" ht="28.5" customHeight="1" x14ac:dyDescent="0.4">
      <c r="A4" s="542"/>
      <c r="B4" s="542"/>
      <c r="C4" s="542"/>
      <c r="D4" s="542"/>
      <c r="E4" s="542"/>
      <c r="F4" s="542"/>
      <c r="G4" s="542"/>
      <c r="H4" s="542"/>
      <c r="I4" s="542"/>
      <c r="J4" s="542"/>
      <c r="K4" s="542"/>
      <c r="L4" s="542"/>
    </row>
    <row r="5" spans="1:12" ht="37.950000000000003" customHeight="1" x14ac:dyDescent="0.4">
      <c r="A5" s="543" t="s">
        <v>1</v>
      </c>
      <c r="B5" s="543" t="s">
        <v>2</v>
      </c>
      <c r="C5" s="544" t="s">
        <v>12</v>
      </c>
      <c r="D5" s="544" t="s">
        <v>3</v>
      </c>
      <c r="E5" s="546" t="s">
        <v>4</v>
      </c>
      <c r="F5" s="547" t="s">
        <v>5</v>
      </c>
      <c r="G5" s="548"/>
      <c r="H5" s="535" t="s">
        <v>6</v>
      </c>
      <c r="I5" s="536"/>
      <c r="J5" s="537" t="s">
        <v>7</v>
      </c>
      <c r="K5" s="537" t="s">
        <v>8</v>
      </c>
      <c r="L5" s="537"/>
    </row>
    <row r="6" spans="1:12" ht="69" customHeight="1" x14ac:dyDescent="0.4">
      <c r="A6" s="543"/>
      <c r="B6" s="543"/>
      <c r="C6" s="545"/>
      <c r="D6" s="545"/>
      <c r="E6" s="546"/>
      <c r="F6" s="3" t="s">
        <v>9</v>
      </c>
      <c r="G6" s="4" t="s">
        <v>16</v>
      </c>
      <c r="H6" s="4" t="s">
        <v>10</v>
      </c>
      <c r="I6" s="4" t="s">
        <v>11</v>
      </c>
      <c r="J6" s="537"/>
      <c r="K6" s="537"/>
      <c r="L6" s="537"/>
    </row>
    <row r="7" spans="1:12" ht="72.599999999999994" customHeight="1" x14ac:dyDescent="0.4">
      <c r="A7" s="538" t="s">
        <v>17</v>
      </c>
      <c r="B7" s="539"/>
      <c r="C7" s="539"/>
      <c r="D7" s="539"/>
      <c r="E7" s="539"/>
      <c r="F7" s="539"/>
      <c r="G7" s="539"/>
      <c r="H7" s="539"/>
      <c r="I7" s="539"/>
      <c r="J7" s="539"/>
      <c r="K7" s="539"/>
      <c r="L7" s="540"/>
    </row>
    <row r="8" spans="1:12" x14ac:dyDescent="0.4">
      <c r="B8" s="1"/>
    </row>
    <row r="9" spans="1:12" x14ac:dyDescent="0.4">
      <c r="B9" s="1"/>
    </row>
    <row r="10" spans="1:12" x14ac:dyDescent="0.4">
      <c r="B10" s="1"/>
    </row>
    <row r="11" spans="1:12" x14ac:dyDescent="0.4">
      <c r="B11" s="5"/>
    </row>
    <row r="12" spans="1:12" ht="64.2" customHeight="1" x14ac:dyDescent="0.4">
      <c r="B12" s="6" t="s">
        <v>14</v>
      </c>
      <c r="C12" s="8"/>
    </row>
    <row r="13" spans="1:12" x14ac:dyDescent="0.4">
      <c r="B13" s="7"/>
    </row>
    <row r="14" spans="1:12" x14ac:dyDescent="0.4">
      <c r="B14" s="7"/>
    </row>
    <row r="15" spans="1:12" ht="35.4" customHeight="1" x14ac:dyDescent="0.4">
      <c r="B15" s="7"/>
    </row>
    <row r="16" spans="1:12" x14ac:dyDescent="0.4">
      <c r="B16" s="7"/>
    </row>
  </sheetData>
  <mergeCells count="14">
    <mergeCell ref="H5:I5"/>
    <mergeCell ref="J5:J6"/>
    <mergeCell ref="K5:L6"/>
    <mergeCell ref="A7:L7"/>
    <mergeCell ref="A1:L1"/>
    <mergeCell ref="A2:L2"/>
    <mergeCell ref="A3:L3"/>
    <mergeCell ref="A4:L4"/>
    <mergeCell ref="A5:A6"/>
    <mergeCell ref="B5:B6"/>
    <mergeCell ref="C5:C6"/>
    <mergeCell ref="D5:D6"/>
    <mergeCell ref="E5:E6"/>
    <mergeCell ref="F5:G5"/>
  </mergeCells>
  <printOptions horizontalCentered="1"/>
  <pageMargins left="0.31496062992125984" right="0.31496062992125984" top="0.74803149606299213" bottom="0.74803149606299213" header="0.31496062992125984" footer="0.31496062992125984"/>
  <pageSetup paperSize="9" scale="57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5</vt:i4>
      </vt:variant>
    </vt:vector>
  </HeadingPairs>
  <TitlesOfParts>
    <vt:vector size="13" baseType="lpstr">
      <vt:lpstr>สรุป</vt:lpstr>
      <vt:lpstr>สรุป test</vt:lpstr>
      <vt:lpstr>รวมทุกเดือน</vt:lpstr>
      <vt:lpstr>ต.ค.64</vt:lpstr>
      <vt:lpstr>พ.ย.64</vt:lpstr>
      <vt:lpstr>ชื่อหมวด</vt:lpstr>
      <vt:lpstr>พ.ย.64 (2)</vt:lpstr>
      <vt:lpstr>เรื่องร้องเรียนจัดซื้อ (ฝสอ.)</vt:lpstr>
      <vt:lpstr>'สรุป test'!Print_Area</vt:lpstr>
      <vt:lpstr>ต.ค.64!Print_Titles</vt:lpstr>
      <vt:lpstr>พ.ย.64!Print_Titles</vt:lpstr>
      <vt:lpstr>สรุป!Print_Titles</vt:lpstr>
      <vt:lpstr>'สรุป test'!Print_Titles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00102654</dc:creator>
  <cp:lastModifiedBy>สุทธิวรรณ โพธิเกษม</cp:lastModifiedBy>
  <cp:lastPrinted>2021-12-01T09:07:14Z</cp:lastPrinted>
  <dcterms:created xsi:type="dcterms:W3CDTF">2017-01-05T04:39:12Z</dcterms:created>
  <dcterms:modified xsi:type="dcterms:W3CDTF">2021-12-01T11:02:10Z</dcterms:modified>
</cp:coreProperties>
</file>