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0000210\Desktop\มี.ค.65\"/>
    </mc:Choice>
  </mc:AlternateContent>
  <xr:revisionPtr revIDLastSave="0" documentId="8_{2F56C127-5F76-4A7C-9CEF-43326B7FEE46}" xr6:coauthVersionLast="36" xr6:coauthVersionMax="36" xr10:uidLastSave="{00000000-0000-0000-0000-000000000000}"/>
  <bookViews>
    <workbookView xWindow="0" yWindow="0" windowWidth="28800" windowHeight="12225" firstSheet="1" activeTab="6" xr2:uid="{00000000-000D-0000-FFFF-FFFF00000000}"/>
  </bookViews>
  <sheets>
    <sheet name="สรุป" sheetId="12" r:id="rId1"/>
    <sheet name="ต.ค.64" sheetId="10" r:id="rId2"/>
    <sheet name="พ.ย.64" sheetId="18" r:id="rId3"/>
    <sheet name="ธ.ค.64" sheetId="19" r:id="rId4"/>
    <sheet name="ม.ค.65" sheetId="20" r:id="rId5"/>
    <sheet name="ก.พ.65" sheetId="21" r:id="rId6"/>
    <sheet name="มี.ค.65" sheetId="22" r:id="rId7"/>
    <sheet name="ชื่อหมวด" sheetId="15" r:id="rId8"/>
    <sheet name="เรื่องร้องเรียนจัดซื้อ (ฝสอ.)" sheetId="5" state="hidden" r:id="rId9"/>
  </sheets>
  <definedNames>
    <definedName name="_xlnm._FilterDatabase" localSheetId="5" hidden="1">ก.พ.65!$A$7:$N$7</definedName>
    <definedName name="_xlnm._FilterDatabase" localSheetId="3" hidden="1">ธ.ค.64!$A$8:$N$8</definedName>
    <definedName name="_xlnm._FilterDatabase" localSheetId="2" hidden="1">พ.ย.64!$A$8:$N$8</definedName>
    <definedName name="_xlnm._FilterDatabase" localSheetId="4" hidden="1">ม.ค.65!$A$8:$N$8</definedName>
    <definedName name="_xlnm._FilterDatabase" localSheetId="6" hidden="1">มี.ค.65!$A$7:$N$7</definedName>
    <definedName name="_xlnm.Print_Area" localSheetId="5">ก.พ.65!$A$1:$N$114</definedName>
    <definedName name="_xlnm.Print_Area" localSheetId="4">ม.ค.65!$A$1:$N$115</definedName>
    <definedName name="_xlnm.Print_Titles" localSheetId="5">ก.พ.65!$5:$6</definedName>
    <definedName name="_xlnm.Print_Titles" localSheetId="1">ต.ค.64!$6:$7</definedName>
    <definedName name="_xlnm.Print_Titles" localSheetId="3">ธ.ค.64!$6:$7</definedName>
    <definedName name="_xlnm.Print_Titles" localSheetId="2">พ.ย.64!$6:$7</definedName>
    <definedName name="_xlnm.Print_Titles" localSheetId="4">ม.ค.65!$6:$7</definedName>
    <definedName name="_xlnm.Print_Titles" localSheetId="6">มี.ค.65!$5:$6</definedName>
    <definedName name="_xlnm.Print_Titles" localSheetId="0">สรุป!$7:$7</definedName>
  </definedNames>
  <calcPr calcId="191029"/>
</workbook>
</file>

<file path=xl/calcChain.xml><?xml version="1.0" encoding="utf-8"?>
<calcChain xmlns="http://schemas.openxmlformats.org/spreadsheetml/2006/main">
  <c r="I75" i="22" l="1"/>
  <c r="C75" i="22"/>
  <c r="C114" i="21" l="1"/>
  <c r="I114" i="21" l="1"/>
  <c r="D40" i="12" l="1"/>
  <c r="C44" i="12" l="1"/>
  <c r="C46" i="12" s="1"/>
  <c r="L13" i="12"/>
  <c r="L12" i="12"/>
  <c r="L44" i="12" s="1"/>
  <c r="L10" i="12"/>
  <c r="M44" i="12"/>
  <c r="AE35" i="12"/>
  <c r="AE36" i="12"/>
  <c r="AE38" i="12"/>
  <c r="AD29" i="12"/>
  <c r="AD30" i="12"/>
  <c r="L36" i="12"/>
  <c r="I115" i="20"/>
  <c r="AD34" i="12" l="1"/>
  <c r="AD35" i="12"/>
  <c r="AD37" i="12"/>
  <c r="AD38" i="12"/>
  <c r="AD39" i="12"/>
  <c r="AF39" i="12" s="1"/>
  <c r="AD42" i="12"/>
  <c r="AD33" i="12"/>
  <c r="AD20" i="12"/>
  <c r="AD21" i="12"/>
  <c r="AD22" i="12"/>
  <c r="AD23" i="12"/>
  <c r="AD24" i="12"/>
  <c r="AD25" i="12"/>
  <c r="AD26" i="12"/>
  <c r="AD27" i="12"/>
  <c r="AD28" i="12"/>
  <c r="AD19" i="12"/>
  <c r="AD11" i="12"/>
  <c r="AD13" i="12"/>
  <c r="AD14" i="12"/>
  <c r="AD15" i="12"/>
  <c r="AD16" i="12"/>
  <c r="AD17" i="12"/>
  <c r="AE34" i="12"/>
  <c r="AF34" i="12" s="1"/>
  <c r="AE37" i="12"/>
  <c r="AE39" i="12"/>
  <c r="AE33" i="12"/>
  <c r="AE19" i="12"/>
  <c r="AE11" i="12"/>
  <c r="AE13" i="12"/>
  <c r="AE14" i="12"/>
  <c r="AE15" i="12"/>
  <c r="AE16" i="12"/>
  <c r="AE17" i="12"/>
  <c r="AD43" i="12"/>
  <c r="L40" i="12"/>
  <c r="AE40" i="12" s="1"/>
  <c r="AD36" i="12"/>
  <c r="AD10" i="12"/>
  <c r="AE12" i="12"/>
  <c r="E39" i="12"/>
  <c r="AE10" i="12" l="1"/>
  <c r="AD12" i="12"/>
  <c r="AF36" i="12"/>
  <c r="AD40" i="12"/>
  <c r="AF40" i="12" s="1"/>
  <c r="AF38" i="12"/>
  <c r="AF37" i="12"/>
  <c r="AF35" i="12"/>
  <c r="AF33" i="12"/>
  <c r="C115" i="20"/>
  <c r="D38" i="12" l="1"/>
  <c r="E37" i="12"/>
  <c r="D11" i="12"/>
  <c r="D12" i="12"/>
  <c r="D13" i="12"/>
  <c r="D14" i="12"/>
  <c r="D15" i="12"/>
  <c r="D16" i="12"/>
  <c r="D17" i="12"/>
  <c r="D10" i="12"/>
  <c r="AE42" i="12" l="1"/>
  <c r="AE28" i="12"/>
  <c r="AE27" i="12"/>
  <c r="AE26" i="12"/>
  <c r="AE25" i="12"/>
  <c r="AE24" i="12"/>
  <c r="AE23" i="12"/>
  <c r="AE22" i="12"/>
  <c r="AE21" i="12"/>
  <c r="AE20" i="12"/>
  <c r="J12" i="12"/>
  <c r="J13" i="12"/>
  <c r="C123" i="19"/>
  <c r="J44" i="12"/>
  <c r="I123" i="19"/>
  <c r="E44" i="12" l="1"/>
  <c r="D44" i="12"/>
  <c r="C144" i="18" l="1"/>
  <c r="AE31" i="12"/>
  <c r="AE44" i="12" s="1"/>
  <c r="C47" i="12" s="1"/>
  <c r="AF30" i="12"/>
  <c r="AF25" i="12"/>
  <c r="AF27" i="12"/>
  <c r="AF28" i="12"/>
  <c r="AF26" i="12"/>
  <c r="AD31" i="12"/>
  <c r="AD44" i="12" s="1"/>
  <c r="AF15" i="12"/>
  <c r="I44" i="12"/>
  <c r="H13" i="12"/>
  <c r="H35" i="12"/>
  <c r="H12" i="12"/>
  <c r="AF44" i="12" l="1"/>
  <c r="C49" i="12"/>
  <c r="AF31" i="12"/>
  <c r="AF29" i="12"/>
  <c r="I144" i="18"/>
  <c r="F12" i="12" l="1"/>
  <c r="F16" i="12" l="1"/>
  <c r="F43" i="12" l="1"/>
  <c r="AE43" i="12" l="1"/>
  <c r="AF16" i="12"/>
  <c r="C144" i="10"/>
  <c r="F14" i="12"/>
  <c r="F35" i="12"/>
  <c r="F13" i="12"/>
  <c r="F36" i="12"/>
  <c r="F44" i="12" l="1"/>
  <c r="AF12" i="12" l="1"/>
  <c r="C48" i="12" l="1"/>
  <c r="I76" i="10"/>
  <c r="I144" i="10" s="1"/>
  <c r="H44" i="12" l="1"/>
  <c r="K44" i="12" l="1"/>
  <c r="N44" i="12"/>
  <c r="O44" i="12"/>
  <c r="P44" i="12"/>
  <c r="Q44" i="12"/>
  <c r="R44" i="12"/>
  <c r="S44" i="12"/>
  <c r="T44" i="12"/>
  <c r="U44" i="12"/>
  <c r="V44" i="12"/>
  <c r="W44" i="12"/>
  <c r="X44" i="12"/>
  <c r="Y44" i="12"/>
  <c r="Z44" i="12"/>
  <c r="AA44" i="12"/>
  <c r="AB44" i="12"/>
  <c r="AC44" i="12"/>
  <c r="G44" i="12"/>
  <c r="AF10" i="12"/>
  <c r="AF43" i="12" l="1"/>
  <c r="AF13" i="12" l="1"/>
  <c r="AF11" i="12"/>
  <c r="AF19" i="12" l="1"/>
  <c r="AF20" i="12"/>
  <c r="AF22" i="12"/>
  <c r="AF23" i="12"/>
  <c r="AF24" i="12"/>
  <c r="AF21" i="12" l="1"/>
  <c r="AF14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A18AA120-8FC1-4B5A-94F6-7F46EAA9F866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44" authorId="0" shapeId="0" xr:uid="{8A3DCC0B-9D72-4E46-A799-F81940F6F7C1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<sst xmlns="http://schemas.openxmlformats.org/spreadsheetml/2006/main" count="1643" uniqueCount="673">
  <si>
    <t>สำนักงานประปาสาขาลาดพร้าว</t>
  </si>
  <si>
    <t>ลำดับที่</t>
  </si>
  <si>
    <t>งานที่จัดซื้อ/จัดจ้าง</t>
  </si>
  <si>
    <t>ราคากลาง
(รวมภาษี)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</si>
  <si>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</si>
  <si>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</si>
  <si>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</si>
  <si>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</si>
  <si>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</si>
  <si>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</si>
  <si>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ผู้ได้รับการคัดเลือก</t>
  </si>
  <si>
    <t>ราคาที่ตกลงซื้อ/จ้าง
(รวมภาษี)</t>
  </si>
  <si>
    <t>วงเงินงบประมาณที่
จะซื้อหรือจ้าง
(ไม่รวมภาษี)</t>
  </si>
  <si>
    <t>วิธีเฉพาะเจาะจง</t>
  </si>
  <si>
    <t xml:space="preserve">           </t>
  </si>
  <si>
    <t>ราคาที่เสนอ 
(รวมภาษี)</t>
  </si>
  <si>
    <t>ไม่มีข้อร้องเรียน งานจัดซื้อจัดจ้าง</t>
  </si>
  <si>
    <r>
      <t xml:space="preserve"> วันที่ 1</t>
    </r>
    <r>
      <rPr>
        <b/>
        <sz val="16"/>
        <color theme="9" tint="-0.249977111117893"/>
        <rFont val="TH SarabunPSK"/>
        <family val="2"/>
      </rPr>
      <t xml:space="preserve"> </t>
    </r>
    <r>
      <rPr>
        <b/>
        <sz val="16"/>
        <rFont val="TH SarabunPSK"/>
        <family val="2"/>
      </rPr>
      <t>เดือนพฤศจิกายน พ.ศ. 2561</t>
    </r>
  </si>
  <si>
    <t>สรุปผลการดำเนินการจัดซื้อจัดจ้างในรอบเดือน ตุลาคม 2561</t>
  </si>
  <si>
    <t>ราคาเหมาะสม</t>
  </si>
  <si>
    <t>หมวดงบประมาณ</t>
  </si>
  <si>
    <t>SMEs</t>
  </si>
  <si>
    <t>งบครุภัณฑ์</t>
  </si>
  <si>
    <t>ลำดับ</t>
  </si>
  <si>
    <t>รายการ</t>
  </si>
  <si>
    <t>กลุ่มสินค้า/พัสดุ SMEs</t>
  </si>
  <si>
    <t>ไม่ใช่กลุ่มสินค้า/พัสดุ SMEs</t>
  </si>
  <si>
    <t>ร้อยละ</t>
  </si>
  <si>
    <t>งบลงทุน-งานจ้าง</t>
  </si>
  <si>
    <t>งานปรับปรุงท่อเพื่อลดน้ำสูญเสีย</t>
  </si>
  <si>
    <t>งานขยายเขต - ติดตั้งประปาใหม่</t>
  </si>
  <si>
    <t xml:space="preserve">งานขยายเขต - รับจ้างงาน </t>
  </si>
  <si>
    <t xml:space="preserve">งานเปลี่ยนท่อ (ปรับปรุงกำลังน้ำ) </t>
  </si>
  <si>
    <t xml:space="preserve">งานวางท่อเพื่อการขยายเขตจำหน่ายน้ำ </t>
  </si>
  <si>
    <t xml:space="preserve">งานเปลี่ยนมาตรวัดน้ำขนาด 1/2 นิ้ว ถึง 12 นิ้ว </t>
  </si>
  <si>
    <t>งบลงทุน-งานซื้อ (สาขาดำเนินการเอง)</t>
  </si>
  <si>
    <t>งบทำการ</t>
  </si>
  <si>
    <t>ค่าจ้างเหมาตรวจสอบและปรับปรุงประตูน้ำ</t>
  </si>
  <si>
    <t>ค่าจ้างเหมาเปลี่ยนและยกย้ายมาตรวัดน้ำ</t>
  </si>
  <si>
    <t>ค่าจ้างเหมาซ่อมท่อแตกท่อรั่ว</t>
  </si>
  <si>
    <t>ค่าจ้างเหมาสำรวจหาท่อรั่ว</t>
  </si>
  <si>
    <t>รวมทั้งหมด</t>
  </si>
  <si>
    <t>คำนวณร้อยะ 30 ของวงเงิน SMEs</t>
  </si>
  <si>
    <t>วงเงินงบประมาณที่จัดซื้อจัดจ้าง</t>
  </si>
  <si>
    <t xml:space="preserve">สรุปผลการจัดซื้อจัดจ้างกับผู้ประกอบการ SMEs </t>
  </si>
  <si>
    <t>วงเงินงบประมาณที่ส่งเสริม SMEs</t>
  </si>
  <si>
    <t>งบประมาณปี 2565</t>
  </si>
  <si>
    <t>งบประมาณปีเก่า</t>
  </si>
  <si>
    <t>ราคาต่ำสุด</t>
  </si>
  <si>
    <t>ค่าจ้างเหมาบริการอื่น</t>
  </si>
  <si>
    <t>ผลการจัดซื้อจัดจ้างที่ทำได้สะสม</t>
  </si>
  <si>
    <t>สูง/(ต่ำ) กว่าวงเงินที่ต้องส่งเสริม SMEs</t>
  </si>
  <si>
    <t>งบปรับปรุงท่อเพื่อลดน้ำสูญเสีย</t>
  </si>
  <si>
    <t>งบขยายเขต - ติดตั้งประปาใหม่</t>
  </si>
  <si>
    <t xml:space="preserve">งบขยายเขต - รับจ้างงาน </t>
  </si>
  <si>
    <t xml:space="preserve">งบวางท่อเพื่อการขยายเขตจำหน่ายน้ำ </t>
  </si>
  <si>
    <t xml:space="preserve">งบเปลี่ยนมาตรวัดน้ำขนาด 1/2 นิ้ว ถึง 12 นิ้ว </t>
  </si>
  <si>
    <t>ชื่อหมวดงบประมาณ</t>
  </si>
  <si>
    <t>งบเปลี่ยนท่อปรับปรุงกำลังน้ำ</t>
  </si>
  <si>
    <t>ร้อยละของวงเงินงบประมาณที่ส่งเสริม SMEs แล้ว</t>
  </si>
  <si>
    <t>แบบ สขร.1</t>
  </si>
  <si>
    <r>
      <t>สรุปผลการดำเนินการจัดซื้อจัดจ้างในรอบ</t>
    </r>
    <r>
      <rPr>
        <b/>
        <sz val="16"/>
        <color rgb="FFFF0000"/>
        <rFont val="TH SarabunPSK"/>
        <family val="2"/>
      </rPr>
      <t>เดือนตุลาคม 2564</t>
    </r>
  </si>
  <si>
    <t>สำนักงานประปาสาขาบางบัวทอง</t>
  </si>
  <si>
    <t>วันที่ 1 เดือน พฤศจิกายน พ.ศ. 2564</t>
  </si>
  <si>
    <t>งานจัดซื้อ/จัดจ้าง</t>
  </si>
  <si>
    <t>วงเงินงบประมาณที่จะซื้อหรือจ้าง</t>
  </si>
  <si>
    <t>ราคากลาง</t>
  </si>
  <si>
    <t>ผู้ได้รับการคัดเลือกและราคาที่ตกลงซื้อ/จ้าง</t>
  </si>
  <si>
    <t>เหตุผลที่คัดเลือก</t>
  </si>
  <si>
    <t>ราคาที่เสนอ (บาท)</t>
  </si>
  <si>
    <t>ราคาที่ตกลงซื้อ/จ้าง (บาท)</t>
  </si>
  <si>
    <t xml:space="preserve">	 ซื้อเครื่องจัดระบบคิวอัตโนมัติ โดยวิธีเฉพาะเจาะจง</t>
  </si>
  <si>
    <t>บริษัท โมเดิร์น พอส จำกัด</t>
  </si>
  <si>
    <t>PO:3300049859</t>
  </si>
  <si>
    <t xml:space="preserve">จ้างงานจ้างสำรวจหาจุดรั่วในระบบจ่ายน้ำ จำนวน 24 DMA </t>
  </si>
  <si>
    <t>บริษัท คงสงวนเอ็นจิเนียริ่ง (1993) จำกัด</t>
  </si>
  <si>
    <t>สร.54-01(65)</t>
  </si>
  <si>
    <t xml:space="preserve">พื้นที่สำนักงานประปาสาขาบางบัวทอง </t>
  </si>
  <si>
    <t>สัญญาเลขที่ สร.54-01(65)</t>
  </si>
  <si>
    <t>PO:3300050861</t>
  </si>
  <si>
    <t>จ้างงานจ้างสำรวจหาจุดรั่วในระบบจ่ายน้ำ จำนวน 17 DMA</t>
  </si>
  <si>
    <t>บริษัท ไฮโดร เอ็นจิเนียริ่ง จำกัด</t>
  </si>
  <si>
    <t>สร.54-02(65)</t>
  </si>
  <si>
    <t>พื้นที่สำนักงานประปาสาขาบางบัวทอง</t>
  </si>
  <si>
    <t>สัญญาเลขที่ สร.54-02(65) โดยวิธีเฉพาะเจาะจง</t>
  </si>
  <si>
    <t>PO: 3300050867</t>
  </si>
  <si>
    <t>ซื้อเก้าอี้คอมพิวเตอร์ไม่มีที่เท้าแขน โดยวิธีเฉพาะเจาะจง</t>
  </si>
  <si>
    <t>บริษัท ดามา เซอร์วิส กรุ๊ป จำกัด</t>
  </si>
  <si>
    <t>PO:3300050903</t>
  </si>
  <si>
    <t>ค่าแรงงานก่อสร้างวางท่อประปาและงานที่เกี่ยวข้อง (รับจ้างงานเอกชน)</t>
  </si>
  <si>
    <t>ห้างหุ้นส่วนจำกัด เค.แอนด์ อังเคิล</t>
  </si>
  <si>
    <t>สสบท.(ฉ)63/2564</t>
  </si>
  <si>
    <t xml:space="preserve">บริเวณ โครงการ โกลเด้น นีโอ รัตนาธิเบศร์-ราชพฤกษ์ เฟส2 </t>
  </si>
  <si>
    <t>และ โครงการ บางกอก บูเลอวาร์ด เวสต์เกต (เฟส6)</t>
  </si>
  <si>
    <t>PO:3300050939</t>
  </si>
  <si>
    <t xml:space="preserve">ค่าแรงงานก่อสร้างวางท่อประปาและงานที่เกี่ยวข้อง (รับจ้างงานเอกชน) </t>
  </si>
  <si>
    <t>ห้างหุ้นส่วนจำกัด กุ๊ป กุ๊ป สุทธิ</t>
  </si>
  <si>
    <t>สสบท.(ฉ)64/2564</t>
  </si>
  <si>
    <t>บริเวณ โครงการ คุณาลัย พรีม (จอย2) เฟส8 ถ.บ้านกล้วย-ไทรน้อย</t>
  </si>
  <si>
    <t>PO:3300050940</t>
  </si>
  <si>
    <t>ค่าแรงงานก่อสร้างวางท่อประปาและงานที่เกี่ยวข้อง(งานขยายเขต MOU)</t>
  </si>
  <si>
    <t>บริษัท ว.มัฆวาน จำกัด</t>
  </si>
  <si>
    <t>สสบท.(MOU)30/2564</t>
  </si>
  <si>
    <t>บริเวณซอยรอมลี(ช่วงที่ 2) หมู่ที่ 8</t>
  </si>
  <si>
    <t>PO:3300051004</t>
  </si>
  <si>
    <t>จ้างค่าแรงงานก่อสร้างวางท่อประปาและงานที่เกี่ยวข้อง (รับจ้างงานเอกชน)</t>
  </si>
  <si>
    <t>ห้างหุ้นส่วนจำกัด เอ็กซ์พลัมบิ้ง</t>
  </si>
  <si>
    <t>สสบท.(ฉ)62/2564</t>
  </si>
  <si>
    <t>บริเวณนางสาวชุตินันท์ รุ่งวิไลเจริญ โฉนดเลขที่ 182147,181828 ถ.340</t>
  </si>
  <si>
    <t>PO:3300051101</t>
  </si>
  <si>
    <t>ห้างหุ้นส่วนจำกัด ส.รุ่งอรุณก่อสร้าง</t>
  </si>
  <si>
    <t xml:space="preserve">สสบท.(ฉ)67/2564 </t>
  </si>
  <si>
    <t>บริเวณโครงการจัดสรรที่ดินเดอะริทโม (เฟส6) ถนนบางกรวย-ไทรน้อย</t>
  </si>
  <si>
    <t>PO:3300051161</t>
  </si>
  <si>
    <t>ค่าแรงงานก่อสร้างวางท่อประปาและงานเกี่ยวข้อง (งานปรับปรุงกำลังน้ำ)</t>
  </si>
  <si>
    <t>ห้างหุ้นส่วนจำกัด โสภณกาญจนกิจ</t>
  </si>
  <si>
    <t>สสบท.(ป)03/2565</t>
  </si>
  <si>
    <t>บริเวณ ซ.โรงงานอดิศรรังสรรค์ ถ.สายท่าอิฐ</t>
  </si>
  <si>
    <t>PO:3300051170</t>
  </si>
  <si>
    <t>ห้างหุ้นส่วนจำกัด เอ.เจ. แอสไปร์</t>
  </si>
  <si>
    <t>สสบท.(ฉ)68/2564</t>
  </si>
  <si>
    <t>บริเวณโครงการ วี บรีท ถนน นบ.5010</t>
  </si>
  <si>
    <t>(สายบ้านคลองเจ้า-บ้านหนองเพรางาย) เฟส1</t>
  </si>
  <si>
    <t>PO:3300051171</t>
  </si>
  <si>
    <t>งานวางท่อประปาและงานที่เกี่ยวข้อง (งานปรับปรุงกำลังน้ำ)</t>
  </si>
  <si>
    <t>ห้างหุ้นส่วนจำกัด อานนท์การช่าง</t>
  </si>
  <si>
    <t>สสบท.(ป)04/2565</t>
  </si>
  <si>
    <t>บริเวณซอยท่าอิฐ 34 ถนนสายวัดท่าอิฐ-วัดเชิงเลน</t>
  </si>
  <si>
    <t>PO:3300051186</t>
  </si>
  <si>
    <t>สสบท.(ฉ)1/2565</t>
  </si>
  <si>
    <t>บริเวณโครงการคุณาลัย บีกินส์2 ถ.เลียบคลองตาชม (เฟส3)</t>
  </si>
  <si>
    <t>และโครงการจัดสรรที่ดินเดอะริทโม(เฟส7) ถ.ชัยพฤกษ์-วงแหวน</t>
  </si>
  <si>
    <t>PO:3300051212</t>
  </si>
  <si>
    <t>งานซ่อมท่อประปาแตกรั่ว พร้อมงานที่เกี่ยวข้อง</t>
  </si>
  <si>
    <t xml:space="preserve">	บริษัท เค.แอล.แอล-65 จำกัด</t>
  </si>
  <si>
    <t>สสบท.ซ04/2565</t>
  </si>
  <si>
    <t>ในพื้นที่สำนักงานประปาสาขาบางบัวทอง</t>
  </si>
  <si>
    <t>PO:3300051330</t>
  </si>
  <si>
    <t>งานซ่อมท่อประปาแตกรั่ว พร้อมงานที่เกี่ยวข้อง ใน พื้นที่ สสบท.</t>
  </si>
  <si>
    <t>บริษัท เค.แอล.แอล-65 จำกัด</t>
  </si>
  <si>
    <t xml:space="preserve">สสบท.ซ03/2565	</t>
  </si>
  <si>
    <t>PO:3300051350</t>
  </si>
  <si>
    <t>ห้างหุ้นส่วนจำกัด สุพรรณเทพประทานพร</t>
  </si>
  <si>
    <t>สสบท.(ฉ)66/2564</t>
  </si>
  <si>
    <t>บริเวณโครงการ ที่ดินจัดสรรของ นส.ชิดชนก แย้มแสน ซ.เลียบคลองลากฆ้อน</t>
  </si>
  <si>
    <t xml:space="preserve"> และโครงการ ที่ดินจัดสรร (ฝั่งซ้าย) ซ.เลียบคลองลากฆ้อน ถ.340</t>
  </si>
  <si>
    <t>PO:3300051381</t>
  </si>
  <si>
    <t>งานซื้อเครื่องนับธนบัตรแบบตั้งพื้น</t>
  </si>
  <si>
    <t>PO:3300050967</t>
  </si>
  <si>
    <t>งานซื้อไมโครโฟนไร้สายแบบมือถือ พร้อมเครื่องรับสัญญาณ</t>
  </si>
  <si>
    <t xml:space="preserve">	บริษัท ไอทีดอทคอม จำกัด</t>
  </si>
  <si>
    <t>PO:3300050988</t>
  </si>
  <si>
    <t>งานซื้อตู้เซฟ</t>
  </si>
  <si>
    <t>บริษัท บางกอกลักกี้เซฟ จำกัด</t>
  </si>
  <si>
    <t>PO:3300050990</t>
  </si>
  <si>
    <t>งานซื้อเครื่องเจาะและเข้าเล่มเอกสาร แบบไฟฟ้า</t>
  </si>
  <si>
    <t>บริษัท เจนิวิส ออฟฟิศ ซัพพลายส์ จำกัด</t>
  </si>
  <si>
    <t>PO:3300050997</t>
  </si>
  <si>
    <t>งานซื้อกระติกน้ำร้อน</t>
  </si>
  <si>
    <t>ห้างหุ้นส่วนจำกัด พัฒนากิจ ซัพพลายส์ (2018)</t>
  </si>
  <si>
    <t>PO:3300051000</t>
  </si>
  <si>
    <t>งานซื้อถังดับเพลิง</t>
  </si>
  <si>
    <t>บริษัท เซ็นเตอร์ ไฟร์ เมดิก (ไทยแลนด์) จำกัด</t>
  </si>
  <si>
    <t>PO:3300051002</t>
  </si>
  <si>
    <t>งานซื้อไฟส่องสว่างฉุกเฉิน</t>
  </si>
  <si>
    <t>บริษัท โปรเฟสชั่นแนล เซฟตี้ จำกัด</t>
  </si>
  <si>
    <t>PO:3300051005</t>
  </si>
  <si>
    <t>งานซื้อโทรศัพท์ไร้สาย</t>
  </si>
  <si>
    <t>บริษัท ออฟฟิศเมท (ไทย) จำกัด</t>
  </si>
  <si>
    <t>PO:3300051100</t>
  </si>
  <si>
    <t>เช่าชุดเครื่องสูบน้ำเสริมแรงดัน (Booster Pump) และอุปกรณ์ที่เกี่ยวข้อง</t>
  </si>
  <si>
    <t>วิธีคัดเลือก</t>
  </si>
  <si>
    <t>สสบท.(บป)01/2565</t>
  </si>
  <si>
    <t xml:space="preserve">  บริเวณองค์การบริหารส่วนตำบลไทรน้อย ถนนบางกรวย-ไทรน้อย </t>
  </si>
  <si>
    <t>บริษัท ไทคูนวณิชย์ จำกัด</t>
  </si>
  <si>
    <t>และเอกสารถูกต้อง</t>
  </si>
  <si>
    <t>บริษัท ดิจิตัลเอ็นเตอร์ไพรส์ จำกัด</t>
  </si>
  <si>
    <t>PO:3300050881</t>
  </si>
  <si>
    <t>บริษัท ไอดี โซลูชั่น จำกัด</t>
  </si>
  <si>
    <t xml:space="preserve">จ้างก่อสร้างงานจ้างซ่อมท่อประปาแตกรั่ว พร้อมงานที่เกี่ยวข้อง </t>
  </si>
  <si>
    <t>สสบท.ซ02/2565</t>
  </si>
  <si>
    <t xml:space="preserve">	บริษัท ธนวิฑูรย์ จำกัด</t>
  </si>
  <si>
    <t xml:space="preserve">	ห้างหุ้นส่วนจำกัด โสภณกาญจนกิจ</t>
  </si>
  <si>
    <t>PO:3300050710</t>
  </si>
  <si>
    <t xml:space="preserve">	ห้างหุ้นส่วนจำกัดวินิจ กฤษณา ก่อสร้าง</t>
  </si>
  <si>
    <t>ห้างหุ้นส่วนจำกัด กมลธนนันท์</t>
  </si>
  <si>
    <t>งานก่อสร้างวางท่อประปาและงานที่เกี่ยวข้อง (งานขยายเขตจำหน่ายน้ำ)</t>
  </si>
  <si>
    <t xml:space="preserve">	ห้างหุ้นส่วนจำกัด ไทยเจริญ คอนสตรัคชั่น (1971)</t>
  </si>
  <si>
    <t xml:space="preserve"> ห้างหุ้นส่วนจำกัดชลกร67</t>
  </si>
  <si>
    <t>สสบท.(ข)12/2564</t>
  </si>
  <si>
    <t xml:space="preserve">บริเวณ ซอยพิพัฒน์ปลื้มเจริญ หมู่ที่ 8 ถนนหม่อมเจ้าวัฒนา-คลองมะสง </t>
  </si>
  <si>
    <t>ห้างหุ้นส่วนจำกัด เฉลิมพล เอ็นจิเนียริ่ง</t>
  </si>
  <si>
    <t xml:space="preserve">สัญญาเลขที่ สสบท.(ข)12/2564 </t>
  </si>
  <si>
    <t xml:space="preserve">	บริษัท เกตุทรัพย์สมบูรณ์ จำกัด</t>
  </si>
  <si>
    <t>PO:3300051358</t>
  </si>
  <si>
    <t>บริษัท สายน้ำ คอนสตรัคชั่น จำกัด</t>
  </si>
  <si>
    <t xml:space="preserve">	ห้างหุ้นส่วนจำกัด ส.รุ่งอรุณก่อสร้าง</t>
  </si>
  <si>
    <t xml:space="preserve">	ห้างหุ้นส่วนจำกัด กมลธนนันท์</t>
  </si>
  <si>
    <t xml:space="preserve">	ห้างหุ้นส่วนจำกัดชลกร67</t>
  </si>
  <si>
    <t xml:space="preserve">	ห้างหุ้นส่วนจำกัด ไทยยุดาการช่าง</t>
  </si>
  <si>
    <t>งานซื้อเก้าอี้คอมพิวเตอร์ไม่มีที่เท้าแขน โดยวิธีเฉพาะเจาะจง</t>
  </si>
  <si>
    <t>งานซื้อเครื่องจัดระบบคิวอัตโนมัติ โดยวิธีเฉพาะเจาะจง</t>
  </si>
  <si>
    <t>งานขยายเขตเพื่อจำหน่ายน้ำให้ทั่วชุมชนเมือง</t>
  </si>
  <si>
    <t>จัดซื้อ/จ้าง กับผู้ประกอบการ</t>
  </si>
  <si>
    <t>ห้างหุ้นส่วนจำกัด ไทยเจริญ คอนสตรัคชั่น (1971)</t>
  </si>
  <si>
    <t>เบฟเวอร์ จำกัด</t>
  </si>
  <si>
    <t xml:space="preserve">	ห้างหุ้นส่วนจำกัด เค.แอนด์ อังเคิล</t>
  </si>
  <si>
    <t>บริษัท เกตุทรัพย์สมบูรณ์ จำกัด</t>
  </si>
  <si>
    <t>ห้างหุ้นส่วนจำกัดวินิจ กฤษณา ก่อสร้าง</t>
  </si>
  <si>
    <t>x</t>
  </si>
  <si>
    <t>ห้างหุ้นส่วนจำกัด ไทยยุดาการช่าง</t>
  </si>
  <si>
    <t>สสบท.(ป)01/2565</t>
  </si>
  <si>
    <t>ห้างหุ้นส่วนจำกัดชลกร67</t>
  </si>
  <si>
    <t>และโครงการ สำเภาทองแฟคทอรี่แลนด์ ถ.340</t>
  </si>
  <si>
    <t>ซื้อหมึกพิมพ์</t>
  </si>
  <si>
    <t>บริษัท ไอทีดอทคอม จำกัด</t>
  </si>
  <si>
    <t>งบลงทุน</t>
  </si>
  <si>
    <t>MOU</t>
  </si>
  <si>
    <t>สัญญาเช่า Booster Pump</t>
  </si>
  <si>
    <t>งบวางท่อเพื่อการขยายเขตจำหน่ายน้ำ ทั่วชุมชนเมือง</t>
  </si>
  <si>
    <t>ข</t>
  </si>
  <si>
    <t>รวม</t>
  </si>
  <si>
    <r>
      <t xml:space="preserve">งบประมาณที่ได้รับจัดสรรสุทธิ 
</t>
    </r>
    <r>
      <rPr>
        <b/>
        <sz val="12"/>
        <color theme="1"/>
        <rFont val="TH SarabunPSK"/>
        <family val="2"/>
      </rPr>
      <t>(ไม่รวมภาษีมูลค่าเพิ่ม)</t>
    </r>
  </si>
  <si>
    <t>ค่าจ้างเหมา-ซ่อมท่อแตกท่อรั่ว</t>
  </si>
  <si>
    <t>ค่าจ้างเหมา-สำรวจหาท่อรั่ว</t>
  </si>
  <si>
    <t>NON-SMEs</t>
  </si>
  <si>
    <t>งานปรับปรุงห้องน้ำชาย-หญิงของ สสบท.</t>
  </si>
  <si>
    <r>
      <t>สรุปผลการดำเนินการจัดซื้อจัดจ้างในรอบ</t>
    </r>
    <r>
      <rPr>
        <b/>
        <sz val="16"/>
        <color rgb="FFFF0000"/>
        <rFont val="TH SarabunPSK"/>
        <family val="2"/>
      </rPr>
      <t>เดือนพฤศจิกายน 2564</t>
    </r>
  </si>
  <si>
    <t>วันที่ 1 เดือน ธันวาคม พ.ศ. 2564</t>
  </si>
  <si>
    <t>จ้างก่อสร้างงานก่อสร้างวางท่อประปาและงานที่เกี่ยวข้อง</t>
  </si>
  <si>
    <t>(งานขยายเขตจำหน่ายน้ำ) บริเวณ ซอย เรือนโหราพราหมณ์</t>
  </si>
  <si>
    <t xml:space="preserve"> สสบท.(ข)11/2564 </t>
  </si>
  <si>
    <t>PO 3300051424</t>
  </si>
  <si>
    <t>(งานขยายเขต MOU) บริเวณซอยบางพลับ 8 หมู่ที่ 5</t>
  </si>
  <si>
    <t xml:space="preserve">ถนนราชพฤกษ์ สัญญาเลขที่ สสบท.(MOU)31/2564 </t>
  </si>
  <si>
    <t xml:space="preserve"> สสบท.(MOU)31/2564</t>
  </si>
  <si>
    <t>PO 3300051540</t>
  </si>
  <si>
    <t>(งานปรับปรุงกำลังน้ำ) บริเวณ ม.ธนกร ถ.จันทร์ทองเอี่ยม</t>
  </si>
  <si>
    <t>PO 3300051588</t>
  </si>
  <si>
    <t>(งานปรับปรุงกำลังน้ำ) บริเวณ ถนนเกตุอ่ำพัฒนา</t>
  </si>
  <si>
    <t xml:space="preserve">จาก ถ.บางไผ่-หนองเพรางาย ถึง รจนาCafe </t>
  </si>
  <si>
    <t>และถนนเกตุอ่ำพัฒนา จาก ถ.สายนายไม้ ถึง</t>
  </si>
  <si>
    <t xml:space="preserve"> โรงเรียนคล้ายสอนศึกษา สัญญาเลขที่ สสบท.(ป)02/2565</t>
  </si>
  <si>
    <t>ห้างหุ้นส่วนจำกัด ป่างาม น้ำใส</t>
  </si>
  <si>
    <t xml:space="preserve"> สสบท.(ป)02/2565</t>
  </si>
  <si>
    <t>PO 3300051676</t>
  </si>
  <si>
    <t>(รับจ้างงานเอกชน)บริเวณโครงการ Inizio ราชพฤกษ์-รัตนาธิเบศร์</t>
  </si>
  <si>
    <t>ถนนแยกตาลเดี่ยว-วัดบางบัวทอง และโครงการ จัดสรรที่ดิน</t>
  </si>
  <si>
    <t>น.ส.พิชามญชุ์ วัฒโน ซอยลำโพ 21 ถนนเลียบคลองลากฆ้อน</t>
  </si>
  <si>
    <t>และโครงการ คุณาลัย พาร์โก้ (เฟส1.1) ถ.บ้านกล้วย-ไทรน้อย</t>
  </si>
  <si>
    <t>สัญญาเลขที่ สสบท.(ฉ)65/2564</t>
  </si>
  <si>
    <t xml:space="preserve"> สสบท.(ฉ)65/2564</t>
  </si>
  <si>
    <t>PO 3300051677</t>
  </si>
  <si>
    <t>(รับจ้างงานเอกชน) บริเวณโครงการโกลเด้น ทาวน์</t>
  </si>
  <si>
    <t>รัตนาธิเบศร์-เวสต์เกต (เฟส5) ถ.จันทร์ทองเอี่ยม</t>
  </si>
  <si>
    <t xml:space="preserve">สัญญาเลขที่ สสบท.(ฉ)2/2565 </t>
  </si>
  <si>
    <t xml:space="preserve">สสบท.(ฉ)2/2565 </t>
  </si>
  <si>
    <t>PO 3300051486</t>
  </si>
  <si>
    <t>PO 3300051526</t>
  </si>
  <si>
    <t>(รับจ้างงานเอกชน) บริเวณโครงการ CenTro ราชพฤกษ์-345</t>
  </si>
  <si>
    <t>(เฟส3) ถนน345 สัญญาเลขที่ สสบท.(ฉ)4/2565</t>
  </si>
  <si>
    <t>สสบท.(ฉ)4/2565</t>
  </si>
  <si>
    <t>PO 3300051562</t>
  </si>
  <si>
    <t>ซื้ออุปกรณ์ป้องกันอันตรายส่วนบุคคล (PPE)</t>
  </si>
  <si>
    <t>บริษัท ไฟร์ เซอร์วิส โปรเทคชั่น จำกัด</t>
  </si>
  <si>
    <t>PO : 3300051581</t>
  </si>
  <si>
    <t xml:space="preserve"> สสบท.(ฉ)3/2565</t>
  </si>
  <si>
    <t>PO 3300051641</t>
  </si>
  <si>
    <t xml:space="preserve">(รับจ้างงานเอกชน) บริเวณโครงการเพอร์เฟค พาร์ค-แจ้งวัฒนะ </t>
  </si>
  <si>
    <t>(เฟส3.0) และโครงการเพอร์เฟค เพลส รัตนาธิเบศร์-สถานีไทรม้า</t>
  </si>
  <si>
    <t xml:space="preserve">(เฟส4) และโครงการจัดสรรที่ดิน นายมาโนช แย้มแสน(ช่วงที่2) </t>
  </si>
  <si>
    <t>ถ.ทางหลวงหมายเลข340 สัญญาเลขที่ สสบท.(ฉ)3/2565</t>
  </si>
  <si>
    <t xml:space="preserve"> จ้างบำรุงรักษาเครื่องปรับอากาศของสำนักงานประปาสาขา</t>
  </si>
  <si>
    <t xml:space="preserve">บางบัวทอง ประจำปีงบประมาณ 2565 </t>
  </si>
  <si>
    <t>บริษัท ชัยทวีคูณ จำกัด</t>
  </si>
  <si>
    <t>PO 3300051659</t>
  </si>
  <si>
    <t>จ้างปรับปรุงถอดเปลี่ยน ยก/ย้ายมาตรวัดน้ำและงานที่เกี่ยวข้อง</t>
  </si>
  <si>
    <t xml:space="preserve">พื้นที่สำนักงานประปาสาขาบางบัวทอง สัญญาเลขที่ </t>
  </si>
  <si>
    <t>สสบท.(ย)1/2565</t>
  </si>
  <si>
    <t>บริษัท เอสพี วอเตอร์ จำกัด</t>
  </si>
  <si>
    <t xml:space="preserve"> สสบท.(ย)1/2565</t>
  </si>
  <si>
    <t>PO 3300051739</t>
  </si>
  <si>
    <t xml:space="preserve">(รับจ้างงานเอกชน)  บริเวณโครงการจัดสรรที่ดิน น.ส.กุลธิรัตน์ </t>
  </si>
  <si>
    <t xml:space="preserve">มาดี (ฝั่งขวา)  ถนนทางหลวงหมายเลข340, โครงการจัดสรรที่ดิน </t>
  </si>
  <si>
    <t xml:space="preserve">น.ส.กุลธิรัตน์ มาดี (ฝั่งซ้าย) ถนนทางหลวงหมายเลข340 </t>
  </si>
  <si>
    <t xml:space="preserve"> สัญญาเลขที่ สสบท.(ฉ)7/2565 </t>
  </si>
  <si>
    <t>และโครงการโกลเด้น นีโอ รัตนาธิเบศร์-ราชพฤกษ์ เฟส3</t>
  </si>
  <si>
    <t>สสบท.(ฉ)7/2565</t>
  </si>
  <si>
    <t>PO 3300051754</t>
  </si>
  <si>
    <t>(รับจ้างงานเอกชน)  บริเวณโครงการอณาสิริ ชัยพฤกษ์-วงแหวน</t>
  </si>
  <si>
    <t>(เฟส6) ถนนบางกรวย-ไทรน้อย สัญญาเลขที่ สสบท.(ฉ)8/2565</t>
  </si>
  <si>
    <t>สสบท.(ฉ)8/2565</t>
  </si>
  <si>
    <t>PO 3300051769</t>
  </si>
  <si>
    <t>(งานปรับปรุงกำลังน้ำ) บริเวณ ซอยเจริญสุข ถนนจันทร์ทองเอี่ยม</t>
  </si>
  <si>
    <t>สัญญาเลขที่ สสบท.(ป)05/2565</t>
  </si>
  <si>
    <t xml:space="preserve">สสบท.(ป)05/2565	</t>
  </si>
  <si>
    <t>PO 3300051763</t>
  </si>
  <si>
    <t>จ้างงานปรับปรุงถอดเปลี่ยนมาตรวัดน้ำครบวาระ</t>
  </si>
  <si>
    <t xml:space="preserve">สัญญาเลขที่ สสบท.ปว.54-01/2565 </t>
  </si>
  <si>
    <t>(e-bidding)</t>
  </si>
  <si>
    <t xml:space="preserve"> สสบท.ปว.54-01/2565 </t>
  </si>
  <si>
    <t>ห้างหุ้นส่วนจำกัด วิศรุตรุ่งเรือง</t>
  </si>
  <si>
    <t>บริษัท บี.พี.เอ็ม.เอ็นจิเนียริ่ง จำกัด</t>
  </si>
  <si>
    <t>บริษัท เจ อาร์ ซัคเซส จำกัด</t>
  </si>
  <si>
    <t>PO 3300051820</t>
  </si>
  <si>
    <t xml:space="preserve"> จ้างซ่อมท่อประปาแตกรั่วพร้อมงานที่เกี่ยวข้อง</t>
  </si>
  <si>
    <t>พื้นที่สำนักงานประปาสาขาบางบัวทอง </t>
  </si>
  <si>
    <t>สัญญาเลขที่ สสบท.ซ05/2565 โดยวิธีเฉพาะเจาะจง</t>
  </si>
  <si>
    <t>PO 3300051797</t>
  </si>
  <si>
    <t>(รับจ้างงานเอกชน) บริเวณโครงการเดอะปาล์ม แจ้งวัฒนะ-</t>
  </si>
  <si>
    <t xml:space="preserve">ชัยพฤกษ์(เฟส6) ถ.ทางหลวง345 และโครงการเมืองเช่า ถนน345 </t>
  </si>
  <si>
    <t>สัญญาเลขที่ สสบท.(ฉ)6/2565 โดยวิธีเฉพาะเจาะจง</t>
  </si>
  <si>
    <t>บริษัท บี.อาร์.แอล. คอร์ปอเรชั่น จำกัด</t>
  </si>
  <si>
    <t>สสบท.ซ05/2565</t>
  </si>
  <si>
    <t xml:space="preserve"> สสบท.(ฉ)6/2565</t>
  </si>
  <si>
    <t>PO 3300051811</t>
  </si>
  <si>
    <t xml:space="preserve"> จ้างงานจ้างวัดอัตราไหล และงานที่เกี่ยวข้อง</t>
  </si>
  <si>
    <t xml:space="preserve"> สัญญาเลขที่ จอ.54-01(65) โดยวิธีเฉพาะเจาะจง</t>
  </si>
  <si>
    <t>จอ.54-01(65)</t>
  </si>
  <si>
    <t>PO 3300051848</t>
  </si>
  <si>
    <t xml:space="preserve">จ้างซ่อมท่อประปาแตกรั่วพร้อมงานที่เกี่ยวข้อง </t>
  </si>
  <si>
    <t>สัญญาเลขที่ สสบท.ซ06/2565 โดยวิธีเฉพาะเจาะจง</t>
  </si>
  <si>
    <t xml:space="preserve">สสบท.ซ06/2565	</t>
  </si>
  <si>
    <t>PO 3300051950</t>
  </si>
  <si>
    <t>จ้างค่าแรงงานก่อสร้างวางท่อประปาและงานที่เกี่ยวข้อง</t>
  </si>
  <si>
    <t xml:space="preserve"> (รับจ้างงานเอกชน) บริเวณโครงการ คิว ดิสทริคท์ เวสต์เกต</t>
  </si>
  <si>
    <t>(เฟส11) ถ.จันทร์ทองเอี่ยม และโครงการ บ้านดี เดอะแฮมิลตัน</t>
  </si>
  <si>
    <t xml:space="preserve">กาญจนาภิเษก-บางใหญ่ (เฟส3) สัญญาเลขที่ สสบท.(ฉ)9/2565 </t>
  </si>
  <si>
    <t>สสบท.(ฉ)9/2565</t>
  </si>
  <si>
    <t>PO 3300051959</t>
  </si>
  <si>
    <t xml:space="preserve">วิธีประกวดราคาอิเล็กทรอนิกส์ </t>
  </si>
  <si>
    <t xml:space="preserve"> (รับจ้างงานเอกชน) บริเวณโครงการ เวนิวโฟลว์ แจ้งวัฒนะ</t>
  </si>
  <si>
    <t xml:space="preserve">(เฟส6) ถ.บ้านคลองไทร-วัดเตย สัญญาเลขที่ สสบท.(ฉ)10/2565 </t>
  </si>
  <si>
    <t>สสบท.(ฉ)10/2565</t>
  </si>
  <si>
    <t>PO 3300051992</t>
  </si>
  <si>
    <t xml:space="preserve"> (รับจ้างงานเอกชน) บริเวณโครงการบ้านวิวสวน</t>
  </si>
  <si>
    <t>ถ.บ้านกล้วย-ไทรน้อย  สัญญาเลขที่ สสบท.(ฉ)5/2565</t>
  </si>
  <si>
    <t xml:space="preserve"> สสบท.(ฉ)5/2565</t>
  </si>
  <si>
    <t>PO 3300052002</t>
  </si>
  <si>
    <t>ประกวดราคาจ้างก่อสร้างงานจ้างซ่อมท่อประปาแตกรั่ว</t>
  </si>
  <si>
    <t xml:space="preserve"> และงานที่เกี่ยวข้อง พื้นที่สำนักงานประปาสาขาบางบัวทอง</t>
  </si>
  <si>
    <t>สัญญาเลขที่ สสบท.ซ01/2565</t>
  </si>
  <si>
    <t>วิธีประกวดราคา</t>
  </si>
  <si>
    <t>อิเล็กทรอนิกส์</t>
  </si>
  <si>
    <t>บริษัท พี.บี. 85 การช่าง จำกัด</t>
  </si>
  <si>
    <t>บริษัท ดนุศักดิ์ จำกัด</t>
  </si>
  <si>
    <t xml:space="preserve"> สสบท.ซ01/2565	</t>
  </si>
  <si>
    <t>PO 3300052004</t>
  </si>
  <si>
    <t>(งานปรับปรุงกำลังน้ำ) บริเวณทางเข้าหมู่บ้านพฤกษา ดีไลท์</t>
  </si>
  <si>
    <t xml:space="preserve">สัญญาเลขที่ สสบท.(ป)06/2565 </t>
  </si>
  <si>
    <t>ห้างหุ้นส่วนจำกัด ปริชาติการโยธา</t>
  </si>
  <si>
    <t xml:space="preserve"> สสบท.(ป)06/2565</t>
  </si>
  <si>
    <t>PO 3300052021</t>
  </si>
  <si>
    <t xml:space="preserve">ถ.บ้านราษฎร์นิยม-ลาดบัวหลวง </t>
  </si>
  <si>
    <t xml:space="preserve">สัญญาเลขที่ สสบท.(ข)11/2564 </t>
  </si>
  <si>
    <t xml:space="preserve">และถนนสายเลียบคลองตาคล้าย </t>
  </si>
  <si>
    <t>สัญญาเลขที่ สสบท.(ป)01/2565</t>
  </si>
  <si>
    <t>ค่าซ่อมแซมและบำรุงรักษาเครื่องปรับอากาศ</t>
  </si>
  <si>
    <t>วัสดุคอมพิวเตอร์และวัสดุไฟฟ้าวิทยุ</t>
  </si>
  <si>
    <t>ค่าวัสดุเครื่องแต่งกายและคุ้มครองความปลอดภัย</t>
  </si>
  <si>
    <r>
      <t>สรุปผลการดำเนินการจัดซื้อจัดจ้างในรอบ</t>
    </r>
    <r>
      <rPr>
        <b/>
        <sz val="16"/>
        <color rgb="FFFF0000"/>
        <rFont val="TH SarabunPSK"/>
        <family val="2"/>
      </rPr>
      <t>เดือนธันวาคม 2564</t>
    </r>
  </si>
  <si>
    <t>วันที่ 4 เดือน มกราคม พ.ศ. 2565</t>
  </si>
  <si>
    <t>(งานปรับปรุงกำลังน้ำ) บริเวณ ซอยไทรม้า 7 ถนนรัตนาธิเบศร์</t>
  </si>
  <si>
    <t>สสบท.(ป)08/2565</t>
  </si>
  <si>
    <t>PO 3300052040</t>
  </si>
  <si>
    <t xml:space="preserve">(งานขยายเขตจำหน่ายน้ำ) บริเวณ ซอยเจริญสุข 6 </t>
  </si>
  <si>
    <t xml:space="preserve">ถนนบ้านคลองไทร-วัดเตย สัญญาเลขที่ สสบท.(ข)1/2565 </t>
  </si>
  <si>
    <t xml:space="preserve"> บริษัท เอส.ที.คอนโทรล จำกัด</t>
  </si>
  <si>
    <t>สสบท.(ข)1/2565</t>
  </si>
  <si>
    <t>PO 3300052092</t>
  </si>
  <si>
    <t xml:space="preserve"> ซื้ออุปกรณ์ป้องกันอันตรายส่วนบุคคล (PEE) โดยวิธีเฉพาะเจาะจง</t>
  </si>
  <si>
    <t xml:space="preserve">(งานปรับปรุงลดน้ำสูญเสีย) จำนวน 6 เส้นทาง </t>
  </si>
  <si>
    <t>พื้นที่สำนักงานประปาสาขาบางบัวทอง สัญญาเลขที่ ป.54-01(65)</t>
  </si>
  <si>
    <t>ป.54-01(65)</t>
  </si>
  <si>
    <t>PO 3300052165</t>
  </si>
  <si>
    <t xml:space="preserve">(งานปรับปรุงกำลังน้ำ) บริเวณถนนสายเลียบคลองลำรี หมู่ที่ 10 </t>
  </si>
  <si>
    <t>สัญญาเลขที่ สสบท.(ป)11/2565</t>
  </si>
  <si>
    <t xml:space="preserve"> สสบท.(ป)11/2565</t>
  </si>
  <si>
    <t>PO 3300052204</t>
  </si>
  <si>
    <t>สสบท.(ฉ)12/2565</t>
  </si>
  <si>
    <t>PO 3300052315</t>
  </si>
  <si>
    <t xml:space="preserve">(รับจ้างงานเอกชน) บริเวณโครงการเดอะแพลนท์ ชัยพฤกษ์ </t>
  </si>
  <si>
    <t>วงแหวน (เฟส2) ถนนเลียบคลองเจ๊ก และโครงการบ้านในสวน</t>
  </si>
  <si>
    <t>ถ.เกตุอ่ำ สัญญาเลขที่ สสบท.(ฉ)12/2565</t>
  </si>
  <si>
    <t xml:space="preserve"> (รับจ้างงานเอกชน) บริเวณโครงการเดอะปาล์ม  แจ้งวัฒนะ-</t>
  </si>
  <si>
    <t xml:space="preserve">ชัยพฤกษ์ (เฟส5) ถ.ทางหลวง345 และโครงการสราญสิริ ชัยพฤกษ์ </t>
  </si>
  <si>
    <t xml:space="preserve">แจ้งวัฒนะ (เฟส11) ถนน345 สัญญาเลขที่ สสบท.(ฉ)14/2565 </t>
  </si>
  <si>
    <t>หจก.วงศ์วินิจธุรกิจ</t>
  </si>
  <si>
    <t xml:space="preserve"> สสบท.(ฉ)14/2565</t>
  </si>
  <si>
    <t>PO 3300052333</t>
  </si>
  <si>
    <t>(รับจ้างงานเอกชน) บริเวณโครงการ คิว ดิสทริคท์ เวสต์เกต</t>
  </si>
  <si>
    <t>(เฟส12) ถ.จันทร์ทองเอี่ยม และโครงการ เพอร์เฟคพาร์ค</t>
  </si>
  <si>
    <t>ชัยพฤกษ์(เฟส5) ซอยสามวัง ถนนบางกรวย-ไทรน้อย</t>
  </si>
  <si>
    <t>สัญญาเลขที่ สสบท.(ฉ)19/2565</t>
  </si>
  <si>
    <t xml:space="preserve"> สสบท.(ฉ)19/2565</t>
  </si>
  <si>
    <t>PO 3300052345</t>
  </si>
  <si>
    <t>(เฟส4) ถนน345 สัญญาเลขที่ สสบท.(ฉ)13/2565</t>
  </si>
  <si>
    <t>PO 3300052353</t>
  </si>
  <si>
    <t>(งานปรับปรุงกำลังน้ำ) บริเวณ ซอย อบต.พัฒนา</t>
  </si>
  <si>
    <t>ถ.บางกรวย-ไทรน้อย สัญญาเลขที่ สสบท.(ป)12/2565</t>
  </si>
  <si>
    <t xml:space="preserve"> สสบท.(ป)12/2565</t>
  </si>
  <si>
    <t>PO 3300052370</t>
  </si>
  <si>
    <t>(รับจ้างงานเอกชน) บริเวณ โครงการจัดสรรที่ดินเดอะริทโม (เฟส8)</t>
  </si>
  <si>
    <t>ถ.ชัยพฤกษ์-วงแหวน สัญญาเลขที่ สสบท.(ฉ)15/2565</t>
  </si>
  <si>
    <t xml:space="preserve"> ห้างหุ้นส่วนจำกัด นันดา การช่าง</t>
  </si>
  <si>
    <t>สสบท.(ฉ)15/2565</t>
  </si>
  <si>
    <t>PO 3300052404</t>
  </si>
  <si>
    <t>(รับจ้างงานเอกชน) บริเวณโครงการ นาราโฮม บางบัวทอง (เฟส2)</t>
  </si>
  <si>
    <t>ถนนบางกรวย-ไทรน้อย และโครงการวอเตอร์ฟรอนต์ 32</t>
  </si>
  <si>
    <t>ถ.บ้านละหาร-บ้านลำโพธิ์ สัญญาเลขที่ สสบท.(ฉ)18/2565</t>
  </si>
  <si>
    <t xml:space="preserve"> สสบท.(ฉ)18/2565</t>
  </si>
  <si>
    <t>PO 3300052430</t>
  </si>
  <si>
    <t>(งานรับจ้างงานเอกชน) แบบ OPEN END สัญญาเลขที่</t>
  </si>
  <si>
    <t>สสบท.(ฉ)11/2565 โดยวิธีคัดเลือก</t>
  </si>
  <si>
    <t>สสบท.(ฉ)11/2565</t>
  </si>
  <si>
    <t>PO 3300052385</t>
  </si>
  <si>
    <t>ห้างหุ้นส่วนจำกัด ทรัพย์ธนากรณ์ วิศวกรรม</t>
  </si>
  <si>
    <t xml:space="preserve">(งานปรับปรุงกำลังน้ำ) แบบ OPEN END สัญญาเลขที่ </t>
  </si>
  <si>
    <t>สสบท.(ป)07/2565 โดยวิธีคัดเลือก</t>
  </si>
  <si>
    <t xml:space="preserve">ห้างหุ้นส่วนจำกัด ไทยเจริญ คอนสตรัคชั่น (1971)	</t>
  </si>
  <si>
    <t>ห้างหุ้นส่วนจำกัด นันดา การช่าง</t>
  </si>
  <si>
    <t>บริษัท พงษดา จำกัด</t>
  </si>
  <si>
    <t xml:space="preserve">  บริษัท พงษดา จำกัด</t>
  </si>
  <si>
    <t>สสบท.(ป)07/2565</t>
  </si>
  <si>
    <t>PO 3300052375</t>
  </si>
  <si>
    <t>งานจ้างเหมาติดตั้งประปาใหม่ และงานที่เกี่ยวข้อง</t>
  </si>
  <si>
    <t>สสบท.(ตม)1/2565</t>
  </si>
  <si>
    <t xml:space="preserve">	ห้างหุ้นส่วนจำกัด วิศรุตรุ่งเรือง</t>
  </si>
  <si>
    <t xml:space="preserve"> สสบท.(ตม)1/2565</t>
  </si>
  <si>
    <t>PO 3300052320</t>
  </si>
  <si>
    <t xml:space="preserve">และซอยอนามัยหนองเพรางาย  สัญญาเลขที่ สสบท.(ป)08/2565 </t>
  </si>
  <si>
    <t xml:space="preserve"> สสบท.(ฉ)13/2565</t>
  </si>
  <si>
    <t>จ้างก่อสร้างงานก่อสร้างวางท่อประปาและงานที่เกี่ยวข้อง (รับจ้างงานเอกชน)</t>
  </si>
  <si>
    <t>ลำดับ
ที่</t>
  </si>
  <si>
    <t xml:space="preserve">จ้างก่อสร้างงานก่อสร้างวางท่อประปาและงานที่เกี่ยวข้อง (งานปรับปรุงกำลังน้ำ) </t>
  </si>
  <si>
    <t xml:space="preserve"> บริเวณหน้าโครงการ วีบรีธ ถนนบ้านคลองเจ้า-บ้านหนองเพรางาย </t>
  </si>
  <si>
    <t>สัญญาเลขที่ สสบท.(ฉ)17/2565 โดยวิธีเฉพาะเจาะจง</t>
  </si>
  <si>
    <t xml:space="preserve"> สสบท.(ฉ)17/2565	</t>
  </si>
  <si>
    <t>PO : 3300052495</t>
  </si>
  <si>
    <t>สัญญาเลขที่ สสบท.(ป)13/2565 โดยวิธีเฉพาะเจาะจง</t>
  </si>
  <si>
    <t xml:space="preserve">บริเวณซอยร่วมพัฒนา 2 (แยกซอยตุลาวงษ์) ถนนรัตนาธิเบศร์ </t>
  </si>
  <si>
    <t xml:space="preserve"> สสบท.(ป)13/2565</t>
  </si>
  <si>
    <t>PO : 3300052502</t>
  </si>
  <si>
    <t xml:space="preserve">บริเวณโครงการคุณาลัย บีกินส์2 ถ.เลียบคลองตาชม (เฟส4) </t>
  </si>
  <si>
    <t>และโครงการไพลิน-ไทรน้อย ถนนกาญจนาภิเษก สัญญาเลขที่ สสบท.(ฉ)21/2565</t>
  </si>
  <si>
    <t>สสบท.(ฉ)21/2565</t>
  </si>
  <si>
    <t>PO : 3300052522</t>
  </si>
  <si>
    <t xml:space="preserve">จ้างสำรวจหาจุดรั่วในระบบจ่ายน้ำ พื้นที่สำนักงานประปาสาขาบางบัวทอง </t>
  </si>
  <si>
    <t>สัญญาเลขที่ สร.54-04(65)</t>
  </si>
  <si>
    <t>PO : 3300052554</t>
  </si>
  <si>
    <t>สร.54-04(65)</t>
  </si>
  <si>
    <t xml:space="preserve">ประกวดราคาจ้างก่อสร้างงานก่อสร้างวางท่อประปาและงานที่เกี่ยวข้อง </t>
  </si>
  <si>
    <t xml:space="preserve">(งานปรับปรุงลดน้ำสูญเสีย) จำนวน 2 เส้นทาง สัญญาเลขที่ ป.54-03(65) </t>
  </si>
  <si>
    <t>ด้วยวิธีประกวดราคาอิเล็กทรอนิกส์ (e-bidding)</t>
  </si>
  <si>
    <t>บริษัท ณัฐวรรณวอเตอร์ไปป์ จำกัด</t>
  </si>
  <si>
    <t>บริษัท ภัทรสิน คอนสตรัคชั่น แอนด์ เซอร์วิส (2547) จำกัด</t>
  </si>
  <si>
    <t>PO : 3300052568</t>
  </si>
  <si>
    <t>บริเวณโครงการ ลลิล ทาวน์ ชัยพฤกษ์-ไทรน้อย (เฟส1) ถนนเลียบคลองเจ็ก</t>
  </si>
  <si>
    <t>สัญญาเลขที่ สสบท.(ฉ)25/2565</t>
  </si>
  <si>
    <t>สสบท.(ฉ)25/2565</t>
  </si>
  <si>
    <t>PO : 3300052573</t>
  </si>
  <si>
    <t xml:space="preserve">บริเวณโครงการ THE MATIAS(ราชพฤกษ์-แจ้งวัฒนะ)เฟส1 </t>
  </si>
  <si>
    <t xml:space="preserve">และโครงการบางกอก บูเลอวาร์ด ซิกเนเจอร์ แจ้งวัฒนะ(เฟส1) </t>
  </si>
  <si>
    <t>สัญญาเลขที่ สสบท.(ฉ)16/2565 โดยวิธีคัดเลือก</t>
  </si>
  <si>
    <t>ห้างหุ้นส่วนจำกัด ว.รุ่งระวี</t>
  </si>
  <si>
    <t xml:space="preserve"> สสบท.(ฉ)16/2565</t>
  </si>
  <si>
    <t>PO : 3300052591</t>
  </si>
  <si>
    <t xml:space="preserve">ในพื้นที่สำนักงานประปาสาขาบางบัวทอง </t>
  </si>
  <si>
    <t>สัญญาเลขที่ สสบท.ทค.1/2565 โดยวิธีเฉพาะเจาะจง</t>
  </si>
  <si>
    <t xml:space="preserve">จ้างบำรุงรักษาท่อข้ามคลองและงานที่เกี่ยวข้อง (แบบ Open End) </t>
  </si>
  <si>
    <t xml:space="preserve"> สสบท.ทค.1/2565	</t>
  </si>
  <si>
    <t>PO : 3300052592</t>
  </si>
  <si>
    <t xml:space="preserve">จ้างติดตั้งชุดประตูน้ำเพื่อเพิ่มแรงดันน้ำในการสำรวจหาจุดรั่ว </t>
  </si>
  <si>
    <t>สัญญาเลขที่ มป.54-01(65) โดยวิธีเฉพาะเจาะจง</t>
  </si>
  <si>
    <t>มป.54-01(65)</t>
  </si>
  <si>
    <t>PO : 3300052593</t>
  </si>
  <si>
    <t xml:space="preserve">ประกวดราคาจ้างก่อสร้างงานวางท่อประปาและงานที่เกี่ยวข้อง </t>
  </si>
  <si>
    <t xml:space="preserve">(งานปรับปรุงลดน้ำสูญเสีย) จำนวน 5 เส้นทาง </t>
  </si>
  <si>
    <t xml:space="preserve">พื้นที่สำนักงานประปาสาขาบางบัวทอง สัญญาเลขที่ ป.54-02(65) </t>
  </si>
  <si>
    <t>บริษัท ฐานดำรงค์ จำกัด</t>
  </si>
  <si>
    <t xml:space="preserve">	บริษัท พี.บี. 85 การช่าง จำกัด</t>
  </si>
  <si>
    <t>ป.54-02(65)</t>
  </si>
  <si>
    <t>PO : 3300052608</t>
  </si>
  <si>
    <t>ค่าซ่อมแซมและบำรุงรักษาอาคารและสิ่งก่อสร้าง</t>
  </si>
  <si>
    <t>สรุปผลการจัดซื้อจัดจ้างกับผู้ประกอบการ SMEs สะสม ต.ค.64 -เดือน ปัจจุบัน</t>
  </si>
  <si>
    <t xml:space="preserve">จ้างสำรวจหาจุดรั่วในระบบจ่ายน้ำ จำนวน 24 DMA </t>
  </si>
  <si>
    <t>สัญญาเลขที่ สร.54-05(65) โดยวิธีเฉพาะเจาะจง</t>
  </si>
  <si>
    <t>สร.54-05(65)</t>
  </si>
  <si>
    <t>PO : 3300052666</t>
  </si>
  <si>
    <t>บริเวณโครงการ เดอะโมดิช ชัยพฤกษ์-วงแหวน (เฟส6.1)</t>
  </si>
  <si>
    <t>สัญญาเลขที่ สสบท.(ฉ)23/2565 โดยวิธีเฉพาะเจาะจง</t>
  </si>
  <si>
    <t>หจก. สญาพัฒน์ เอ็นจิเนียริ่ง แอนด์ คอนสตรัคชั่น</t>
  </si>
  <si>
    <t>สสบท.(ฉ)23/2565</t>
  </si>
  <si>
    <t>PO : 3300052675</t>
  </si>
  <si>
    <t>(งานปรับปรุงกำลังน้ำ) บริเวณถนนสายเข้าวัดแดง ถึง แยกไทรม้าซอย 1 แยก 1</t>
  </si>
  <si>
    <t xml:space="preserve">และบริเวณซอยไทรม้า ซอย 2 สัญญาเลขที่ สสบท.(ป)09/2565 </t>
  </si>
  <si>
    <t>สสบท.(ป)09/2565</t>
  </si>
  <si>
    <t>PO : 3300052680</t>
  </si>
  <si>
    <t xml:space="preserve"> บริเวณโครงการเพอร์เฟค เพลส เอ็กซ์คูลซีฟ รัตนาธิเบศร์-สถานีไทรม้า ถ.บางกำลัง </t>
  </si>
  <si>
    <t>สัญญาเลขที่ สสบท.(ฉ)26/2565 โดยวิธีเฉพาะเจาะจง</t>
  </si>
  <si>
    <t xml:space="preserve"> สสบท.(ฉ)26/2565</t>
  </si>
  <si>
    <t>PO : 3300052681</t>
  </si>
  <si>
    <t>บริเวณโครงการ ละหารสิริ สัญญาเลขที่ สสบท.(ฉ)24/2565 โดยวิธีเฉพาะเจาะจง</t>
  </si>
  <si>
    <t xml:space="preserve"> สสบท.(ฉ)24/2565</t>
  </si>
  <si>
    <t>PO : 3300052697</t>
  </si>
  <si>
    <t>บริเวณโครงการพลีโน่ ชัยพฤกษ์ (เฟส8) ถ.ละหาร-ลำโพ</t>
  </si>
  <si>
    <t xml:space="preserve">และโครงการ บางกอก บูเลอวาร์ด เวสต์เกต (เฟส7) </t>
  </si>
  <si>
    <t>สัญญาเลขที่ สสบท.(ฉ)22/2565 โดยวิธีเฉพาะเจาะจง</t>
  </si>
  <si>
    <t>บริษัท ดี ลัคกี้ อินเตอร์พริ้นติ้ง แอนด์ เซอร์วิส จำกัด</t>
  </si>
  <si>
    <t xml:space="preserve"> สสบท.(ฉ)22/2565</t>
  </si>
  <si>
    <t>PO : 3300052717</t>
  </si>
  <si>
    <t xml:space="preserve">ประกวดราคาจ้างก่อสร้างวางท่อประปาและงานที่เกี่ยวข้อง (งานปรับปรุงกำลังน้ำ) </t>
  </si>
  <si>
    <t xml:space="preserve">บริเวณเลียบคลองลำรี(ฝั่งขวา) ถ.กาญจนาภิเษก สัญญาเลขที่ สสบท.(ป)10/2565 </t>
  </si>
  <si>
    <t xml:space="preserve">	บริษัท สุทธิพร การโยธา จำกัด</t>
  </si>
  <si>
    <t>สสบท.(ป)10/2565</t>
  </si>
  <si>
    <t>PO : 3300052727</t>
  </si>
  <si>
    <t>จ้างค่าแรงงานก่อสร้างวางท่อประปาและงานที่เกี่ยวข้อง (รับจ้างงานภาครัฐ)</t>
  </si>
  <si>
    <t>บริเวณทางเข้าซอยสามัคคีรวมใจ หมู่ที่ 8 สัญญาเลขที่ สสบท.(รร)1/2565</t>
  </si>
  <si>
    <t>สสบท.(รร)1/2565</t>
  </si>
  <si>
    <t>PO : 3300052731</t>
  </si>
  <si>
    <t>งานซื้อ ตู้ Fire Alarm Control 5 โซน พร้อมติดตั้ง</t>
  </si>
  <si>
    <t xml:space="preserve">3300052749	</t>
  </si>
  <si>
    <t xml:space="preserve">จ้างค่าแรงงานก่อสร้างวางท่อประปาและงานที่เกี่ยวข้อง (งานปรับปรุงกำลังน้ำ) </t>
  </si>
  <si>
    <t xml:space="preserve">บริเวณ ซอยบ้านนายบุญโปร่ง พ่วงคง ถึงหลังบ้านผู้ใหญ่อเนก หมู่ที่ 8 </t>
  </si>
  <si>
    <t>สัญญาเลขที่ สสบท.(ป)15/2565 โดยวิธีเฉพาะเจาะจง</t>
  </si>
  <si>
    <t>บริษัท ช่อฉัตร จำกัด</t>
  </si>
  <si>
    <t xml:space="preserve"> 284,336.00	</t>
  </si>
  <si>
    <t xml:space="preserve"> สสบท.(ป)15/2565</t>
  </si>
  <si>
    <t>PO : 300052758</t>
  </si>
  <si>
    <t xml:space="preserve">บริเวณโครงการ เมทโทร อเวนิว แจ้งวัฒนะ </t>
  </si>
  <si>
    <t xml:space="preserve">สัญญาเลขที่ สสบท.(ฉ)28/2565 โดยวิธีเฉพาะเจาะจง	</t>
  </si>
  <si>
    <t xml:space="preserve"> สสบท.(ฉ)28/2565</t>
  </si>
  <si>
    <t>PO : 300052767</t>
  </si>
  <si>
    <t>ซื้อผ้าหมึกเครื่องพิมพ์ Tally Dascom รุ่น 2600 และ REFILL โดยวิธีเฉพาะเจาะจง</t>
  </si>
  <si>
    <t>บริษัท กนกสิน เอ๊กซปอร์ต อิมปอร์ต จำกัด</t>
  </si>
  <si>
    <t>ซื้อผ้าหมึกพิมพ์ โดยวิธีเฉพาะเจาะจง</t>
  </si>
  <si>
    <t xml:space="preserve">บริเวณซอยบางรักน้อย 13 ถ.รัตนาธิเบศร์ </t>
  </si>
  <si>
    <t>สัญญาเลขที่ สสบท.(ป)16/2565 โดยวิธีเฉพาะเจาะจง</t>
  </si>
  <si>
    <t xml:space="preserve"> สสบท.(ป)16/2565</t>
  </si>
  <si>
    <t>PO : 3300052789</t>
  </si>
  <si>
    <t xml:space="preserve">ประกวดราคาจ้างปรับปรุงถอดเปลี่ยน ยก/ย้ายมาตรวัดน้ำ และงานที่เกี่ยวข้อง </t>
  </si>
  <si>
    <t xml:space="preserve">พื้นที่สำนักงานประปาสาขาบางบัวทอง สัญญาเลขที่ สสบท.(ย)2/2565 </t>
  </si>
  <si>
    <t xml:space="preserve">สสบท.(ย)2/2565 </t>
  </si>
  <si>
    <t>PO : 3300052808</t>
  </si>
  <si>
    <t>วันที่ 2 เดือน กุมภาพันธ์ พ.ศ. 2565</t>
  </si>
  <si>
    <t xml:space="preserve"> โดยวิธีเฉพาะเจาะจง</t>
  </si>
  <si>
    <r>
      <t>สรุปผลการดำเนินการจัดซื้อจัดจ้างในรอบ</t>
    </r>
    <r>
      <rPr>
        <b/>
        <sz val="16"/>
        <color rgb="FF0000FF"/>
        <rFont val="TH SarabunPSK"/>
        <family val="2"/>
      </rPr>
      <t>เดือนมกราคม 2565</t>
    </r>
  </si>
  <si>
    <t>งานซื้อ ตู้ Fire Alarm Control 5 โซน</t>
  </si>
  <si>
    <t xml:space="preserve">ป.54-03(65) </t>
  </si>
  <si>
    <t>ประจำเดือน ธันวาคม 2564  (สะสม ต.ค.64 - ม.ค. 65)</t>
  </si>
  <si>
    <r>
      <t>สรุปผลการดำเนินการจัดซื้อจัดจ้างในรอบ</t>
    </r>
    <r>
      <rPr>
        <b/>
        <sz val="16"/>
        <color rgb="FF0000FF"/>
        <rFont val="TH SarabunPSK"/>
        <family val="2"/>
      </rPr>
      <t>เดือนกุมภาพันธ์ 2565</t>
    </r>
  </si>
  <si>
    <t>วันที่ 1 เดือน มีนาคม พ.ศ. 2565</t>
  </si>
  <si>
    <t>จ้างก่อสร้างงานปรับปรุงห้องน้ำชาย-หญิง อาคาร 3,4 และพัสดุ</t>
  </si>
  <si>
    <t xml:space="preserve">สำนักงานประปาสาขาบางบัวทอง </t>
  </si>
  <si>
    <t>สัญญาเลขที่ สสบท.(ยธ)01/2565 โดยวิธีคัดเลือก</t>
  </si>
  <si>
    <t xml:space="preserve">	ห้างหุ้นส่วนจำกัด นันดา การช่าง</t>
  </si>
  <si>
    <t xml:space="preserve">	ห้างหุ้นส่วนจำกัด ทรัพย์ธนากรณ์ วิศวกรรม</t>
  </si>
  <si>
    <t>สสบท.(ยธ)01/2565</t>
  </si>
  <si>
    <t>PO: 3300052870</t>
  </si>
  <si>
    <t xml:space="preserve">บริเวณโครงการลัดดารมย์ ราชพฤกษ์ ตัดใหม่(เฟส1) ถนนราชพฤกษ์ </t>
  </si>
  <si>
    <t>สัญญาเลขที่ สสบท.(ฉ)20/2565 โดยวิธีคัดเลือก</t>
  </si>
  <si>
    <t xml:space="preserve">	ห้างหุ้นส่วนจำกัด เฉลิมพล เอ็นจิเนียริ่ง</t>
  </si>
  <si>
    <t xml:space="preserve"> สสบท.(ฉ)20/2565</t>
  </si>
  <si>
    <t>PO: 3300052871</t>
  </si>
  <si>
    <t>บริเวณโครงการเพอร์เฟค เรสซิเดนท์ ต.คลองพระอุดม เฟส2.1</t>
  </si>
  <si>
    <t>สัญญาเลขที่ สสบท.(ฉ)27/2565 โดยวิธีเฉพาะเจาะจง</t>
  </si>
  <si>
    <t>สสบท.(ฉ)27/2565</t>
  </si>
  <si>
    <t>ห้างหุ้นส่วนจำกัด นาดา วิศวกรรม</t>
  </si>
  <si>
    <t>PO: 3300052886</t>
  </si>
  <si>
    <t xml:space="preserve">บริเวณ โครงการ โนเบิล ราชพฤกษ์ ทาวน์โฮม(เฟส1) ถนนราชพฤกษ์ </t>
  </si>
  <si>
    <t>สัญญาเลขที่ สสบท.(ฉ)30/2565 โดยวิธีเฉพาะเจาะจง</t>
  </si>
  <si>
    <t>สสบท.(ฉ)30/2565</t>
  </si>
  <si>
    <t>PO: 3300053029</t>
  </si>
  <si>
    <t xml:space="preserve">จ้างงานจ้างสำรวจหาจุดรั่วในระบบจ่ายน้ำจำนวน 24 DMA </t>
  </si>
  <si>
    <t>สัญญาเลขที่ สร.54-03(65) โดยวิธีคัดเลือก</t>
  </si>
  <si>
    <t>บริษัท ไทยมิเตอร์ จำกัด</t>
  </si>
  <si>
    <t xml:space="preserve">	บริษัท ไฮโดร เอ็นจิเนียริ่ง จำกัด</t>
  </si>
  <si>
    <t xml:space="preserve">	บริษัท วอเตอร์ คอนเซ็ปต์ จำกัด</t>
  </si>
  <si>
    <t xml:space="preserve"> สร.54-03(65)</t>
  </si>
  <si>
    <t>PO: 3300052900</t>
  </si>
  <si>
    <t>จ้างเพิ่มแรงดันน้ำ เพื่อเพิ่มประสิทธิภาพการสำรวจหาจุดรั่ว</t>
  </si>
  <si>
    <t xml:space="preserve"> (Mobile Booster Pump) พื้นที่ DMA 54-01-05 และ DMA 54-01-06 </t>
  </si>
  <si>
    <t>สัญญาเลขที่ สสบท(มป)01/2565 โดยวิธีเฉพาะเจาะจง</t>
  </si>
  <si>
    <t>บริษัท เอส.เค.อี.คอนซัลแตนท์ จำกัด</t>
  </si>
  <si>
    <t xml:space="preserve"> สสบท(มป)01/2565	</t>
  </si>
  <si>
    <t>PO: 3300052953</t>
  </si>
  <si>
    <t xml:space="preserve">จ้างค่าแรงงานก่อสร้างวางท่อประปาและงานที่เกี่ยวข้อง (รับจ้างงานเอกชน) </t>
  </si>
  <si>
    <t xml:space="preserve">บริเวณ โครงการ CENTRO ชัยพฤกษ์ แจ้งวัฒนะ 3(เฟส1) </t>
  </si>
  <si>
    <t xml:space="preserve">ถนนบ้านคลองไทร-วัดเตย </t>
  </si>
  <si>
    <t>สัญญาเลขที่ สสบท.(ฉ)29/2565 โดยวิธีเฉพาะเจาะจง</t>
  </si>
  <si>
    <t>สสบท.(ฉ)29/2565</t>
  </si>
  <si>
    <t>PO: 3300053105</t>
  </si>
  <si>
    <r>
      <t>สรุปผลการดำเนินการจัดซื้อจัดจ้างในรอบ</t>
    </r>
    <r>
      <rPr>
        <b/>
        <sz val="16"/>
        <color rgb="FF0000FF"/>
        <rFont val="TH SarabunPSK"/>
        <family val="2"/>
      </rPr>
      <t>เดือนมีนาคม 2565</t>
    </r>
  </si>
  <si>
    <t xml:space="preserve"> สสบท.(ฉ)31/2565</t>
  </si>
  <si>
    <t>PO: 3300053164</t>
  </si>
  <si>
    <t xml:space="preserve">บริเวณโครงการโกลเด้น ทาวน์ รัตนาธิเบศร์-เวสต์เกต(เฟส6) </t>
  </si>
  <si>
    <t xml:space="preserve">ถ.จันทร์ทองเอี่ยม และโครงการแกรนดิโอ รัตนาธิเบศร์-ราชพฤกษ์ เฟส 2 </t>
  </si>
  <si>
    <t>สัญญาเลขที่ สสบท.(ฉ)31/2565 โดยวิธีเฉพาะเจาะจง</t>
  </si>
  <si>
    <t xml:space="preserve">บริเวณ โครงการแกรนดิโอ รัตนาธิเบศร์-ราชพฤกษ์ เฟส 1 </t>
  </si>
  <si>
    <t>สัญญาเลขที่ สสบท.(ฉ)32/2565 โดยวิธีเฉพาะเจาะจง</t>
  </si>
  <si>
    <t>สสบท.(ฉ)32/2565</t>
  </si>
  <si>
    <t>PO: 3300053221</t>
  </si>
  <si>
    <t xml:space="preserve">บริเวณโครงการศุภาลัย เบลล่า ชัยพฤกษ์ (เฟส1) ถนนโยธาธิการ นบ.2003 </t>
  </si>
  <si>
    <t>สัญญาเลขที่ สสบท.(ฉ)35/2565 โดยวิธีเฉพาะเจาะจง</t>
  </si>
  <si>
    <t>บริษัท ธนวิฑูรย์ จำกัด</t>
  </si>
  <si>
    <t>สสบท.(ฉ)35/2565</t>
  </si>
  <si>
    <t>PO: 3300053246</t>
  </si>
  <si>
    <t>สสบท.(ฉ)33/2565</t>
  </si>
  <si>
    <t xml:space="preserve">บริเวณโครงการ แลนซิโอ คริป รัตนาธิเบศร์-ท่าอิฐ (2) เฟส 1 ถนนซอยท่าอิฐ </t>
  </si>
  <si>
    <t>สัญญาเลขที่ สสบท.(ฉ)33/2565 โดยวิธีเฉพาะเจาะจง</t>
  </si>
  <si>
    <t>PO: 3300053298</t>
  </si>
  <si>
    <t>สัญญาเลขที่ สสบท.(ฉ)36/2565 โดยวิธีเฉพาะเจาะจง</t>
  </si>
  <si>
    <t xml:space="preserve">บริเวณ โครงการ บ้านดี เดอะแฮมิลตัน กาญจนาภิเษก-บางใหญ่ (เฟส4) </t>
  </si>
  <si>
    <t>สสบท.(ฉ)36/2565</t>
  </si>
  <si>
    <t>PO: 3300053342</t>
  </si>
  <si>
    <t xml:space="preserve">บริเวณ ศูนย์พัฒนาเด็กเล็กบ้านค่ายสาม ถนนบ้านกล้วย-ไทรน้อย </t>
  </si>
  <si>
    <t>สัญญาเลขที่ สสบท.(รร)2/2565 โดยวิธีเฉพาะเจาะจง</t>
  </si>
  <si>
    <t>ห้างหุ้นส่วนจำกัด สุริยภัณฑ์ การช่าง</t>
  </si>
  <si>
    <t>สสบท.(รร)2/2565</t>
  </si>
  <si>
    <t>PO: 3300053358</t>
  </si>
  <si>
    <t xml:space="preserve">บริเวณโครงการ ลลิล ทาวน์ ชัยพฤกษ์-ไทรน้อย (เฟส2) ถนนเลียบคลองเจ็ก </t>
  </si>
  <si>
    <t>สัญญาเลขที่ สสบท.(ฉ)39/2565 โดยวิธีเฉพาะเจาะจง</t>
  </si>
  <si>
    <t>สสบท.(ฉ)39/2565</t>
  </si>
  <si>
    <t>PO: 3300053411</t>
  </si>
  <si>
    <t xml:space="preserve">บริเวณโครงการ บางกอก บูเลอวาร์ด แจ้งวัฒนะ-ราชพฤกษ์ เฟส1.0 </t>
  </si>
  <si>
    <t>สัญญาเลขที่ สสบท.(ฉ)37/2565 โดยวิธีเฉพาะเจาะจง</t>
  </si>
  <si>
    <t>สสบท.(ฉ)37/2565</t>
  </si>
  <si>
    <t>PO: 3300053459</t>
  </si>
  <si>
    <t>บริเวณโครงการ บ้านดี เดอะแฮมิลตัน กาญจนาภิเษก-บางใหญ่ (เฟส5)</t>
  </si>
  <si>
    <t>สสบท.(ฉ)41/2565</t>
  </si>
  <si>
    <t>PO: 3300053531</t>
  </si>
  <si>
    <t>สัญญาเลขที่ สสบท.(ฉ)41/2565 โดยวิธีเฉพาะเจาะจง</t>
  </si>
  <si>
    <t>สสบท.(ข)2/2565</t>
  </si>
  <si>
    <t>PO: 3300053195</t>
  </si>
  <si>
    <t>สัญญาเลขที่ สสบท.(ข)2/2565 ด้วยวิธีประกวดราคาอิเล็กทรอนิกส์ (e-bidding)</t>
  </si>
  <si>
    <t xml:space="preserve">(งานขยายเขตจำหน่ายน้ำ) บริเวณถนนเลียบคลองกำนันชื้น </t>
  </si>
  <si>
    <t>ประกวดราคาจ้างก่อสร้างงานก่อสร้างวางท่อประปาและงานที่เกี่ยวข้อง</t>
  </si>
  <si>
    <t xml:space="preserve">	บริษัท เจริญประปา จำกัด</t>
  </si>
  <si>
    <t xml:space="preserve">1,200,000.00	</t>
  </si>
  <si>
    <t xml:space="preserve">จ้างงานติดตั้งประตูน้ำใหม่และงานที่เกี่ยวข้อง พื้นที่ สสบท. แบบ OPEN END </t>
  </si>
  <si>
    <t>สัญญาเลขที่ สสบท.(ตปน)65-01 โดยวิธีเฉพาะเจาะจง</t>
  </si>
  <si>
    <t>สสบท.(ตปน)65-01</t>
  </si>
  <si>
    <t>PO: 3300053214</t>
  </si>
  <si>
    <t xml:space="preserve">(งานปรับปรุงลดน้ำสูญเสีย) บริเวณหมู่บ้านพฤกษา 19 </t>
  </si>
  <si>
    <t xml:space="preserve">ถนนบางไผ่-หนองเพรางาย พื้นที่ สสบท. สัญญาเลขที่ ป.54-04(65) </t>
  </si>
  <si>
    <t xml:space="preserve">6,737,000.00	</t>
  </si>
  <si>
    <t xml:space="preserve">ป.54-04(65) </t>
  </si>
  <si>
    <t>PO: 3300053354</t>
  </si>
  <si>
    <t>สสบท.(ป)14/2565</t>
  </si>
  <si>
    <t>PO: 3300053510</t>
  </si>
  <si>
    <t xml:space="preserve">(งานปรับปรุงกำลังน้ำ)บริเวณซอยบางพลับ 9 ถึง ซอยบางพลับ 11 หมู่ที่5 </t>
  </si>
  <si>
    <t>สัญญาเลขที่ สสบท.(ป)14/2565 ด้วยวิธีประกวดราคาอิเล็กทรอนิกส์</t>
  </si>
  <si>
    <t xml:space="preserve"> (e-bidding)</t>
  </si>
  <si>
    <t>บริษัท โชควิไลทรัพย์ จำกัด</t>
  </si>
  <si>
    <t xml:space="preserve">จ้างค่าแรงงานก่อสร้างวางท่อประปาและงานที่เกี่ยวข้อง </t>
  </si>
  <si>
    <t xml:space="preserve">(งานปรับปรุงลดน้ำสูญเสีย) บริเวณ หมู่บ้านนริศา(ซอยย่อย 1) </t>
  </si>
  <si>
    <t>ถ.บ้านกล้วย-ไทรน้อย สัญญาเลขที่ ป.54-14(65) โดยวิธีเฉพาะเจาะจง</t>
  </si>
  <si>
    <t>ป.54-14(65)</t>
  </si>
  <si>
    <t>PO: 3300053520</t>
  </si>
  <si>
    <t>(งานปรับปรุงลดน้ำสูญเสีย) บริเวณหมู่บ้านธัญธารวิลเลจ ถนนรัตนาธิเบศร์</t>
  </si>
  <si>
    <t>สัญญาเลขที่ ป.54-19(65) โดยวิธีเฉพาะเจาะจง</t>
  </si>
  <si>
    <t>ป.54-19(65)</t>
  </si>
  <si>
    <t>PO: 3300053533</t>
  </si>
  <si>
    <t xml:space="preserve">(งานปรับปรุงลดน้ำสูญเสีย) บริเวณ ซอย175, ซอย177 ถ.บ้านกล้วย-ไทรน้อย </t>
  </si>
  <si>
    <t>สัญญาเลขที่ ป.54-11(65) โดยวิธีเฉพาะเจาะจง</t>
  </si>
  <si>
    <t>ป.54-11(65)</t>
  </si>
  <si>
    <t>PO: 3300053544</t>
  </si>
  <si>
    <t xml:space="preserve">(งานปรับปรุงลดน้ำสูญเสีย) บริเวณ ซอย 1-3 หมู่บ้านนครทองปาร์ควิว 3 </t>
  </si>
  <si>
    <t>ถนนหมายเลข 340 สัญญาเลขที่ ป.54-10(65) โดยวิธีเฉพาะเจาะจง</t>
  </si>
  <si>
    <t>ป.54-10(65)</t>
  </si>
  <si>
    <t>ซื้อ	กระดาษบัตรคิว</t>
  </si>
  <si>
    <t>PO: 3300053179</t>
  </si>
  <si>
    <t xml:space="preserve"> ซื้อหลอดไฟ LED โดยวิธีเฉพาะเจาะจง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</si>
</sst>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$-107041E]d\ mmm\ yy;@"/>
    <numFmt numFmtId="188" formatCode="_-* #,##0.0000_-;\-* #,##0.0000_-;_-* &quot;-&quot;??_-;_-@_-"/>
  </numFmts>
  <fonts count="4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sz val="10"/>
      <name val="Arial"/>
      <family val="2"/>
    </font>
    <font>
      <b/>
      <sz val="16"/>
      <name val="TH SarabunPSK"/>
      <family val="2"/>
    </font>
    <font>
      <b/>
      <sz val="16"/>
      <color theme="9" tint="-0.249977111117893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rgb="FFFF0000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sz val="14"/>
      <name val="Cordia New"/>
      <family val="2"/>
    </font>
    <font>
      <sz val="10"/>
      <color rgb="FF123456"/>
      <name val="Tahoma"/>
      <family val="2"/>
    </font>
    <font>
      <sz val="12"/>
      <color theme="1"/>
      <name val="TH SarabunPSK"/>
      <family val="2"/>
      <charset val="222"/>
    </font>
    <font>
      <sz val="12"/>
      <color rgb="FF123456"/>
      <name val="Tahoma"/>
      <family val="2"/>
      <charset val="222"/>
    </font>
    <font>
      <sz val="12"/>
      <color rgb="FFFF0000"/>
      <name val="TH SarabunPSK"/>
      <family val="2"/>
    </font>
    <font>
      <b/>
      <sz val="11"/>
      <name val="TH SarabunPSK"/>
      <family val="2"/>
    </font>
    <font>
      <b/>
      <sz val="14"/>
      <color rgb="FFFF0000"/>
      <name val="TH SarabunPSK"/>
      <family val="2"/>
    </font>
    <font>
      <sz val="14"/>
      <color rgb="FF0000FF"/>
      <name val="TH SarabunPSK"/>
      <family val="2"/>
    </font>
    <font>
      <b/>
      <sz val="14"/>
      <color rgb="FF0000FF"/>
      <name val="TH SarabunPSK"/>
      <family val="2"/>
    </font>
    <font>
      <b/>
      <sz val="11"/>
      <color theme="1"/>
      <name val="TH SarabunPSK"/>
      <family val="2"/>
    </font>
    <font>
      <b/>
      <sz val="24"/>
      <color theme="1"/>
      <name val="TH SarabunPSK"/>
      <family val="2"/>
    </font>
    <font>
      <b/>
      <sz val="24"/>
      <color rgb="FFFF0000"/>
      <name val="TH SarabunPSK"/>
      <family val="2"/>
    </font>
    <font>
      <b/>
      <sz val="24"/>
      <color indexed="8"/>
      <name val="TH SarabunPSK"/>
      <family val="2"/>
    </font>
    <font>
      <sz val="12"/>
      <name val="TH SarabunPSK"/>
      <family val="2"/>
    </font>
    <font>
      <sz val="12"/>
      <color rgb="FFFF0000"/>
      <name val="TH SarabunPSK"/>
      <family val="2"/>
      <charset val="222"/>
    </font>
    <font>
      <sz val="11"/>
      <color theme="1"/>
      <name val="TH SarabunPSK"/>
      <family val="2"/>
    </font>
    <font>
      <b/>
      <sz val="12"/>
      <color rgb="FFFF0000"/>
      <name val="TH SarabunPSK"/>
      <family val="2"/>
    </font>
    <font>
      <sz val="11"/>
      <color theme="1"/>
      <name val="TH SarabunPSK"/>
      <family val="2"/>
      <charset val="222"/>
    </font>
    <font>
      <b/>
      <sz val="16"/>
      <color rgb="FF0000FF"/>
      <name val="TH SarabunPSK"/>
      <family val="2"/>
    </font>
    <font>
      <sz val="12"/>
      <color rgb="FF0000FF"/>
      <name val="TH SarabunPSK"/>
      <family val="2"/>
      <charset val="222"/>
    </font>
    <font>
      <sz val="12"/>
      <color rgb="FF0000FF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3" fillId="0" borderId="0" applyFill="0" applyBorder="0" applyAlignment="0" applyProtection="0"/>
    <xf numFmtId="9" fontId="1" fillId="0" borderId="0" applyFont="0" applyFill="0" applyBorder="0" applyAlignment="0" applyProtection="0"/>
    <xf numFmtId="0" fontId="20" fillId="0" borderId="0"/>
    <xf numFmtId="0" fontId="3" fillId="0" borderId="0"/>
    <xf numFmtId="43" fontId="1" fillId="0" borderId="0" applyFont="0" applyFill="0" applyBorder="0" applyAlignment="0" applyProtection="0"/>
    <xf numFmtId="43" fontId="3" fillId="0" borderId="0" applyFill="0" applyBorder="0" applyAlignment="0" applyProtection="0"/>
    <xf numFmtId="0" fontId="2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504">
    <xf numFmtId="0" fontId="0" fillId="0" borderId="0" xfId="0"/>
    <xf numFmtId="0" fontId="6" fillId="0" borderId="0" xfId="0" applyFont="1"/>
    <xf numFmtId="0" fontId="7" fillId="0" borderId="0" xfId="0" applyFont="1"/>
    <xf numFmtId="4" fontId="4" fillId="0" borderId="1" xfId="3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0" xfId="3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7" fillId="0" borderId="0" xfId="0" applyNumberFormat="1" applyFont="1" applyAlignment="1">
      <alignment wrapText="1"/>
    </xf>
    <xf numFmtId="0" fontId="10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/>
    <xf numFmtId="43" fontId="10" fillId="0" borderId="0" xfId="1" applyFont="1"/>
    <xf numFmtId="43" fontId="9" fillId="0" borderId="0" xfId="1" applyFont="1"/>
    <xf numFmtId="0" fontId="9" fillId="0" borderId="0" xfId="0" applyFont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 applyAlignment="1">
      <alignment vertical="top" wrapText="1"/>
    </xf>
    <xf numFmtId="43" fontId="9" fillId="0" borderId="0" xfId="1" applyFont="1" applyBorder="1"/>
    <xf numFmtId="10" fontId="9" fillId="0" borderId="0" xfId="5" applyNumberFormat="1" applyFont="1" applyBorder="1" applyAlignment="1">
      <alignment horizontal="center"/>
    </xf>
    <xf numFmtId="43" fontId="9" fillId="0" borderId="0" xfId="1" applyFont="1" applyBorder="1" applyAlignment="1"/>
    <xf numFmtId="10" fontId="9" fillId="0" borderId="0" xfId="5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3" fontId="17" fillId="0" borderId="0" xfId="1" applyNumberFormat="1" applyFont="1" applyAlignment="1">
      <alignment horizontal="center" vertical="center"/>
    </xf>
    <xf numFmtId="43" fontId="17" fillId="0" borderId="0" xfId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2" xfId="6" applyFont="1" applyBorder="1" applyAlignment="1">
      <alignment horizontal="left" vertical="center"/>
    </xf>
    <xf numFmtId="4" fontId="19" fillId="0" borderId="11" xfId="0" applyNumberFormat="1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43" fontId="19" fillId="0" borderId="12" xfId="1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2" xfId="6" applyFont="1" applyFill="1" applyBorder="1" applyAlignment="1">
      <alignment horizontal="center"/>
    </xf>
    <xf numFmtId="0" fontId="19" fillId="0" borderId="10" xfId="6" applyFont="1" applyBorder="1" applyAlignment="1">
      <alignment horizontal="left" vertical="center"/>
    </xf>
    <xf numFmtId="4" fontId="19" fillId="0" borderId="13" xfId="0" applyNumberFormat="1" applyFont="1" applyBorder="1" applyAlignment="1">
      <alignment horizontal="center" vertical="center"/>
    </xf>
    <xf numFmtId="4" fontId="19" fillId="0" borderId="10" xfId="0" applyNumberFormat="1" applyFont="1" applyBorder="1" applyAlignment="1">
      <alignment horizontal="center" vertical="center"/>
    </xf>
    <xf numFmtId="43" fontId="19" fillId="0" borderId="14" xfId="1" applyNumberFormat="1" applyFont="1" applyBorder="1" applyAlignment="1">
      <alignment horizontal="right" vertical="center"/>
    </xf>
    <xf numFmtId="43" fontId="19" fillId="0" borderId="0" xfId="1" applyFont="1" applyBorder="1" applyAlignment="1">
      <alignment horizontal="center" vertical="center"/>
    </xf>
    <xf numFmtId="187" fontId="19" fillId="0" borderId="10" xfId="0" applyNumberFormat="1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43" fontId="19" fillId="0" borderId="14" xfId="1" applyNumberFormat="1" applyFont="1" applyBorder="1" applyAlignment="1">
      <alignment horizontal="center" vertical="center"/>
    </xf>
    <xf numFmtId="0" fontId="21" fillId="0" borderId="10" xfId="0" applyFont="1" applyBorder="1"/>
    <xf numFmtId="0" fontId="19" fillId="0" borderId="3" xfId="0" applyFont="1" applyBorder="1" applyAlignment="1">
      <alignment horizontal="center" vertical="center"/>
    </xf>
    <xf numFmtId="0" fontId="21" fillId="0" borderId="3" xfId="0" applyFont="1" applyBorder="1"/>
    <xf numFmtId="4" fontId="19" fillId="0" borderId="8" xfId="0" applyNumberFormat="1" applyFont="1" applyBorder="1" applyAlignment="1">
      <alignment horizontal="center" vertical="center"/>
    </xf>
    <xf numFmtId="4" fontId="19" fillId="0" borderId="3" xfId="0" applyNumberFormat="1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43" fontId="19" fillId="0" borderId="15" xfId="1" applyNumberFormat="1" applyFont="1" applyBorder="1" applyAlignment="1">
      <alignment horizontal="center" vertical="center"/>
    </xf>
    <xf numFmtId="43" fontId="19" fillId="0" borderId="4" xfId="1" applyFont="1" applyBorder="1" applyAlignment="1">
      <alignment horizontal="center" vertical="center"/>
    </xf>
    <xf numFmtId="187" fontId="19" fillId="0" borderId="3" xfId="0" applyNumberFormat="1" applyFont="1" applyBorder="1" applyAlignment="1">
      <alignment horizontal="center" vertical="center"/>
    </xf>
    <xf numFmtId="4" fontId="19" fillId="0" borderId="10" xfId="0" applyNumberFormat="1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6" applyFont="1" applyFill="1" applyBorder="1" applyAlignment="1">
      <alignment horizontal="center"/>
    </xf>
    <xf numFmtId="0" fontId="19" fillId="0" borderId="3" xfId="7" applyFont="1" applyBorder="1" applyAlignment="1">
      <alignment horizontal="left" vertical="center"/>
    </xf>
    <xf numFmtId="15" fontId="19" fillId="0" borderId="3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4" fontId="22" fillId="0" borderId="11" xfId="0" applyNumberFormat="1" applyFont="1" applyBorder="1" applyAlignment="1">
      <alignment horizontal="center" vertical="center"/>
    </xf>
    <xf numFmtId="4" fontId="22" fillId="0" borderId="2" xfId="0" applyNumberFormat="1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43" fontId="22" fillId="0" borderId="12" xfId="1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2" xfId="6" applyFont="1" applyFill="1" applyBorder="1" applyAlignment="1">
      <alignment horizontal="center"/>
    </xf>
    <xf numFmtId="0" fontId="22" fillId="0" borderId="10" xfId="0" applyFont="1" applyBorder="1" applyAlignment="1">
      <alignment horizontal="center" vertical="center"/>
    </xf>
    <xf numFmtId="4" fontId="22" fillId="0" borderId="13" xfId="0" applyNumberFormat="1" applyFont="1" applyBorder="1" applyAlignment="1">
      <alignment horizontal="center" vertical="center"/>
    </xf>
    <xf numFmtId="4" fontId="22" fillId="0" borderId="10" xfId="0" applyNumberFormat="1" applyFont="1" applyBorder="1" applyAlignment="1">
      <alignment horizontal="center" vertical="center"/>
    </xf>
    <xf numFmtId="43" fontId="22" fillId="0" borderId="14" xfId="1" applyNumberFormat="1" applyFont="1" applyBorder="1" applyAlignment="1">
      <alignment horizontal="right" vertical="center"/>
    </xf>
    <xf numFmtId="43" fontId="22" fillId="0" borderId="0" xfId="1" applyFont="1" applyBorder="1" applyAlignment="1">
      <alignment horizontal="center" vertical="center"/>
    </xf>
    <xf numFmtId="187" fontId="22" fillId="0" borderId="10" xfId="0" applyNumberFormat="1" applyFont="1" applyBorder="1" applyAlignment="1">
      <alignment horizontal="center" vertical="center"/>
    </xf>
    <xf numFmtId="0" fontId="23" fillId="0" borderId="10" xfId="0" applyFont="1" applyBorder="1"/>
    <xf numFmtId="0" fontId="22" fillId="0" borderId="14" xfId="0" applyFont="1" applyBorder="1" applyAlignment="1">
      <alignment horizontal="center" vertical="center"/>
    </xf>
    <xf numFmtId="43" fontId="22" fillId="0" borderId="14" xfId="1" applyNumberFormat="1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3" xfId="7" applyFont="1" applyBorder="1" applyAlignment="1">
      <alignment horizontal="left" vertical="center"/>
    </xf>
    <xf numFmtId="4" fontId="22" fillId="0" borderId="8" xfId="0" applyNumberFormat="1" applyFont="1" applyBorder="1" applyAlignment="1">
      <alignment horizontal="center" vertical="center"/>
    </xf>
    <xf numFmtId="4" fontId="22" fillId="0" borderId="3" xfId="0" applyNumberFormat="1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43" fontId="22" fillId="0" borderId="4" xfId="1" applyFont="1" applyBorder="1" applyAlignment="1">
      <alignment horizontal="center" vertical="center"/>
    </xf>
    <xf numFmtId="15" fontId="22" fillId="0" borderId="3" xfId="0" applyNumberFormat="1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43" fontId="19" fillId="0" borderId="16" xfId="1" applyFont="1" applyBorder="1" applyAlignment="1">
      <alignment horizontal="center" vertical="center"/>
    </xf>
    <xf numFmtId="15" fontId="19" fillId="0" borderId="2" xfId="0" applyNumberFormat="1" applyFont="1" applyBorder="1" applyAlignment="1">
      <alignment horizontal="center" vertical="center"/>
    </xf>
    <xf numFmtId="43" fontId="19" fillId="0" borderId="0" xfId="1" applyNumberFormat="1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4" fontId="24" fillId="0" borderId="13" xfId="0" applyNumberFormat="1" applyFont="1" applyBorder="1" applyAlignment="1">
      <alignment horizontal="center" vertical="center"/>
    </xf>
    <xf numFmtId="4" fontId="24" fillId="0" borderId="10" xfId="0" applyNumberFormat="1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43" fontId="24" fillId="0" borderId="0" xfId="1" applyFont="1" applyBorder="1" applyAlignment="1">
      <alignment horizontal="center" vertical="center"/>
    </xf>
    <xf numFmtId="187" fontId="24" fillId="0" borderId="10" xfId="0" applyNumberFormat="1" applyFont="1" applyBorder="1" applyAlignment="1">
      <alignment horizontal="center" vertical="center"/>
    </xf>
    <xf numFmtId="43" fontId="19" fillId="0" borderId="12" xfId="1" applyFont="1" applyBorder="1" applyAlignment="1">
      <alignment horizontal="center" vertical="center"/>
    </xf>
    <xf numFmtId="43" fontId="19" fillId="0" borderId="14" xfId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43" fontId="7" fillId="0" borderId="0" xfId="1" applyNumberFormat="1" applyFont="1" applyAlignment="1">
      <alignment horizontal="center" vertical="center"/>
    </xf>
    <xf numFmtId="43" fontId="7" fillId="0" borderId="0" xfId="1" applyFont="1" applyAlignment="1">
      <alignment horizontal="center" vertical="center"/>
    </xf>
    <xf numFmtId="0" fontId="10" fillId="0" borderId="0" xfId="0" applyFont="1"/>
    <xf numFmtId="0" fontId="10" fillId="0" borderId="1" xfId="0" applyFont="1" applyBorder="1" applyAlignment="1">
      <alignment horizontal="center"/>
    </xf>
    <xf numFmtId="43" fontId="9" fillId="0" borderId="1" xfId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13" fillId="2" borderId="1" xfId="3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40" fontId="9" fillId="0" borderId="0" xfId="1" applyNumberFormat="1" applyFont="1" applyBorder="1"/>
    <xf numFmtId="43" fontId="10" fillId="0" borderId="19" xfId="1" applyFont="1" applyBorder="1"/>
    <xf numFmtId="43" fontId="10" fillId="0" borderId="20" xfId="1" applyFont="1" applyBorder="1"/>
    <xf numFmtId="10" fontId="10" fillId="0" borderId="21" xfId="5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43" fontId="10" fillId="3" borderId="1" xfId="1" applyFont="1" applyFill="1" applyBorder="1"/>
    <xf numFmtId="43" fontId="10" fillId="3" borderId="6" xfId="1" applyFont="1" applyFill="1" applyBorder="1"/>
    <xf numFmtId="43" fontId="10" fillId="3" borderId="5" xfId="1" applyFont="1" applyFill="1" applyBorder="1"/>
    <xf numFmtId="0" fontId="10" fillId="0" borderId="31" xfId="0" applyFont="1" applyBorder="1" applyAlignment="1">
      <alignment horizontal="center"/>
    </xf>
    <xf numFmtId="43" fontId="10" fillId="0" borderId="31" xfId="1" applyFont="1" applyBorder="1"/>
    <xf numFmtId="43" fontId="10" fillId="0" borderId="32" xfId="1" applyFont="1" applyBorder="1"/>
    <xf numFmtId="43" fontId="10" fillId="0" borderId="33" xfId="1" applyFont="1" applyBorder="1"/>
    <xf numFmtId="43" fontId="10" fillId="0" borderId="34" xfId="1" applyFont="1" applyBorder="1"/>
    <xf numFmtId="0" fontId="10" fillId="0" borderId="20" xfId="0" applyFont="1" applyBorder="1" applyAlignment="1">
      <alignment horizontal="center"/>
    </xf>
    <xf numFmtId="0" fontId="10" fillId="0" borderId="20" xfId="0" applyFont="1" applyBorder="1"/>
    <xf numFmtId="43" fontId="12" fillId="0" borderId="20" xfId="1" applyFont="1" applyBorder="1"/>
    <xf numFmtId="43" fontId="12" fillId="0" borderId="36" xfId="1" applyFont="1" applyBorder="1"/>
    <xf numFmtId="43" fontId="10" fillId="0" borderId="37" xfId="1" applyFont="1" applyBorder="1"/>
    <xf numFmtId="0" fontId="11" fillId="0" borderId="20" xfId="0" applyFont="1" applyBorder="1" applyAlignment="1">
      <alignment vertical="top" wrapText="1"/>
    </xf>
    <xf numFmtId="43" fontId="12" fillId="0" borderId="38" xfId="1" applyFont="1" applyBorder="1"/>
    <xf numFmtId="43" fontId="12" fillId="0" borderId="20" xfId="1" applyFont="1" applyFill="1" applyBorder="1"/>
    <xf numFmtId="43" fontId="12" fillId="0" borderId="36" xfId="1" applyFont="1" applyFill="1" applyBorder="1"/>
    <xf numFmtId="43" fontId="10" fillId="0" borderId="20" xfId="1" applyFont="1" applyFill="1" applyBorder="1"/>
    <xf numFmtId="43" fontId="10" fillId="0" borderId="37" xfId="1" applyFont="1" applyFill="1" applyBorder="1"/>
    <xf numFmtId="0" fontId="10" fillId="0" borderId="20" xfId="6" applyFont="1" applyBorder="1" applyAlignment="1">
      <alignment horizontal="left" vertical="center"/>
    </xf>
    <xf numFmtId="43" fontId="10" fillId="0" borderId="20" xfId="1" applyFont="1" applyBorder="1" applyAlignment="1">
      <alignment vertical="center"/>
    </xf>
    <xf numFmtId="43" fontId="10" fillId="0" borderId="35" xfId="1" applyFont="1" applyBorder="1" applyAlignment="1">
      <alignment vertical="center"/>
    </xf>
    <xf numFmtId="0" fontId="10" fillId="0" borderId="41" xfId="0" applyFont="1" applyBorder="1" applyAlignment="1">
      <alignment horizontal="center"/>
    </xf>
    <xf numFmtId="10" fontId="10" fillId="0" borderId="44" xfId="5" applyNumberFormat="1" applyFont="1" applyBorder="1" applyAlignment="1">
      <alignment horizontal="center"/>
    </xf>
    <xf numFmtId="43" fontId="10" fillId="0" borderId="23" xfId="1" applyFont="1" applyBorder="1"/>
    <xf numFmtId="43" fontId="10" fillId="0" borderId="24" xfId="1" applyFont="1" applyBorder="1"/>
    <xf numFmtId="0" fontId="10" fillId="0" borderId="31" xfId="0" applyFont="1" applyBorder="1"/>
    <xf numFmtId="43" fontId="10" fillId="0" borderId="46" xfId="1" applyFont="1" applyBorder="1"/>
    <xf numFmtId="10" fontId="10" fillId="0" borderId="47" xfId="5" applyNumberFormat="1" applyFont="1" applyBorder="1" applyAlignment="1">
      <alignment horizontal="center"/>
    </xf>
    <xf numFmtId="0" fontId="10" fillId="0" borderId="41" xfId="0" applyFont="1" applyBorder="1"/>
    <xf numFmtId="43" fontId="12" fillId="0" borderId="41" xfId="1" applyFont="1" applyFill="1" applyBorder="1"/>
    <xf numFmtId="43" fontId="12" fillId="0" borderId="51" xfId="1" applyFont="1" applyFill="1" applyBorder="1"/>
    <xf numFmtId="43" fontId="10" fillId="0" borderId="41" xfId="1" applyFont="1" applyFill="1" applyBorder="1"/>
    <xf numFmtId="43" fontId="10" fillId="0" borderId="43" xfId="1" applyFont="1" applyFill="1" applyBorder="1"/>
    <xf numFmtId="43" fontId="10" fillId="3" borderId="45" xfId="1" applyFont="1" applyFill="1" applyBorder="1"/>
    <xf numFmtId="10" fontId="10" fillId="3" borderId="40" xfId="5" applyNumberFormat="1" applyFont="1" applyFill="1" applyBorder="1" applyAlignment="1">
      <alignment horizontal="center"/>
    </xf>
    <xf numFmtId="0" fontId="10" fillId="0" borderId="25" xfId="0" applyFont="1" applyBorder="1"/>
    <xf numFmtId="43" fontId="10" fillId="3" borderId="17" xfId="1" applyFont="1" applyFill="1" applyBorder="1"/>
    <xf numFmtId="0" fontId="9" fillId="0" borderId="3" xfId="0" applyFont="1" applyBorder="1" applyAlignment="1">
      <alignment horizontal="center"/>
    </xf>
    <xf numFmtId="43" fontId="9" fillId="0" borderId="3" xfId="1" applyFont="1" applyBorder="1"/>
    <xf numFmtId="43" fontId="9" fillId="0" borderId="8" xfId="1" applyFont="1" applyBorder="1"/>
    <xf numFmtId="10" fontId="9" fillId="0" borderId="52" xfId="5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43" fontId="27" fillId="0" borderId="1" xfId="1" applyFont="1" applyBorder="1"/>
    <xf numFmtId="43" fontId="27" fillId="0" borderId="17" xfId="1" applyFont="1" applyBorder="1"/>
    <xf numFmtId="43" fontId="27" fillId="0" borderId="5" xfId="1" applyFont="1" applyBorder="1"/>
    <xf numFmtId="43" fontId="27" fillId="0" borderId="45" xfId="1" applyFont="1" applyBorder="1"/>
    <xf numFmtId="10" fontId="27" fillId="0" borderId="40" xfId="5" applyNumberFormat="1" applyFont="1" applyBorder="1" applyAlignment="1">
      <alignment horizontal="center"/>
    </xf>
    <xf numFmtId="4" fontId="10" fillId="0" borderId="0" xfId="0" applyNumberFormat="1" applyFont="1" applyAlignment="1">
      <alignment horizontal="center" vertical="center"/>
    </xf>
    <xf numFmtId="43" fontId="18" fillId="0" borderId="0" xfId="1" applyFont="1" applyBorder="1"/>
    <xf numFmtId="43" fontId="29" fillId="0" borderId="0" xfId="1" applyFont="1" applyBorder="1"/>
    <xf numFmtId="0" fontId="9" fillId="4" borderId="3" xfId="0" applyFont="1" applyFill="1" applyBorder="1" applyAlignment="1">
      <alignment horizontal="center" vertical="center"/>
    </xf>
    <xf numFmtId="43" fontId="9" fillId="4" borderId="3" xfId="1" applyFont="1" applyFill="1" applyBorder="1" applyAlignment="1">
      <alignment horizontal="center" vertical="center" wrapText="1"/>
    </xf>
    <xf numFmtId="43" fontId="9" fillId="4" borderId="15" xfId="1" applyFont="1" applyFill="1" applyBorder="1" applyAlignment="1">
      <alignment horizontal="center" vertical="center" wrapText="1"/>
    </xf>
    <xf numFmtId="43" fontId="9" fillId="4" borderId="22" xfId="1" applyFont="1" applyFill="1" applyBorder="1" applyAlignment="1">
      <alignment horizontal="center" vertical="center" wrapText="1"/>
    </xf>
    <xf numFmtId="43" fontId="9" fillId="4" borderId="8" xfId="1" applyFont="1" applyFill="1" applyBorder="1" applyAlignment="1">
      <alignment horizontal="center" vertical="center" wrapText="1"/>
    </xf>
    <xf numFmtId="43" fontId="9" fillId="4" borderId="45" xfId="1" applyFont="1" applyFill="1" applyBorder="1" applyAlignment="1">
      <alignment horizontal="center" vertical="center" wrapText="1"/>
    </xf>
    <xf numFmtId="43" fontId="9" fillId="4" borderId="1" xfId="1" applyFont="1" applyFill="1" applyBorder="1" applyAlignment="1">
      <alignment horizontal="center" vertical="center" wrapText="1"/>
    </xf>
    <xf numFmtId="0" fontId="9" fillId="4" borderId="40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/>
    </xf>
    <xf numFmtId="43" fontId="10" fillId="5" borderId="1" xfId="1" applyFont="1" applyFill="1" applyBorder="1" applyAlignment="1">
      <alignment horizontal="right"/>
    </xf>
    <xf numFmtId="43" fontId="10" fillId="5" borderId="6" xfId="1" applyFont="1" applyFill="1" applyBorder="1" applyAlignment="1">
      <alignment horizontal="right"/>
    </xf>
    <xf numFmtId="43" fontId="10" fillId="5" borderId="1" xfId="1" applyFont="1" applyFill="1" applyBorder="1" applyAlignment="1">
      <alignment horizontal="center"/>
    </xf>
    <xf numFmtId="43" fontId="10" fillId="5" borderId="1" xfId="1" applyFont="1" applyFill="1" applyBorder="1"/>
    <xf numFmtId="43" fontId="10" fillId="5" borderId="5" xfId="1" applyFont="1" applyFill="1" applyBorder="1"/>
    <xf numFmtId="43" fontId="10" fillId="5" borderId="45" xfId="1" applyFont="1" applyFill="1" applyBorder="1"/>
    <xf numFmtId="10" fontId="10" fillId="5" borderId="40" xfId="5" applyNumberFormat="1" applyFont="1" applyFill="1" applyBorder="1" applyAlignment="1">
      <alignment horizontal="center"/>
    </xf>
    <xf numFmtId="43" fontId="18" fillId="0" borderId="9" xfId="1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center" vertical="center" wrapText="1"/>
    </xf>
    <xf numFmtId="0" fontId="22" fillId="0" borderId="10" xfId="6" applyFont="1" applyFill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9" fillId="0" borderId="10" xfId="6" applyFont="1" applyBorder="1" applyAlignment="1">
      <alignment horizontal="left" vertical="center" wrapText="1"/>
    </xf>
    <xf numFmtId="0" fontId="21" fillId="0" borderId="10" xfId="0" applyFont="1" applyBorder="1" applyAlignment="1">
      <alignment wrapText="1"/>
    </xf>
    <xf numFmtId="0" fontId="22" fillId="0" borderId="2" xfId="6" applyFont="1" applyBorder="1" applyAlignment="1">
      <alignment horizontal="left" vertical="center" wrapText="1"/>
    </xf>
    <xf numFmtId="0" fontId="22" fillId="0" borderId="10" xfId="6" applyFont="1" applyBorder="1" applyAlignment="1">
      <alignment horizontal="left" vertical="center" wrapText="1"/>
    </xf>
    <xf numFmtId="0" fontId="23" fillId="0" borderId="10" xfId="0" applyFont="1" applyBorder="1" applyAlignment="1">
      <alignment wrapText="1"/>
    </xf>
    <xf numFmtId="0" fontId="22" fillId="0" borderId="3" xfId="7" applyFont="1" applyBorder="1" applyAlignment="1">
      <alignment horizontal="left" vertical="center" wrapText="1"/>
    </xf>
    <xf numFmtId="0" fontId="19" fillId="0" borderId="3" xfId="7" applyFont="1" applyBorder="1" applyAlignment="1">
      <alignment horizontal="left" vertical="center" wrapText="1"/>
    </xf>
    <xf numFmtId="0" fontId="19" fillId="0" borderId="2" xfId="7" applyFont="1" applyBorder="1" applyAlignment="1">
      <alignment horizontal="left" vertical="center" wrapText="1"/>
    </xf>
    <xf numFmtId="0" fontId="19" fillId="0" borderId="10" xfId="7" applyFont="1" applyBorder="1" applyAlignment="1">
      <alignment horizontal="left" vertical="center" wrapText="1"/>
    </xf>
    <xf numFmtId="0" fontId="19" fillId="0" borderId="2" xfId="6" applyFont="1" applyBorder="1" applyAlignment="1">
      <alignment horizontal="left" vertical="center" wrapText="1"/>
    </xf>
    <xf numFmtId="0" fontId="24" fillId="0" borderId="10" xfId="7" applyFont="1" applyBorder="1" applyAlignment="1">
      <alignment horizontal="left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43" fontId="18" fillId="0" borderId="0" xfId="1" applyFont="1"/>
    <xf numFmtId="40" fontId="18" fillId="0" borderId="9" xfId="1" applyNumberFormat="1" applyFont="1" applyBorder="1"/>
    <xf numFmtId="10" fontId="18" fillId="0" borderId="0" xfId="5" applyNumberFormat="1" applyFont="1" applyAlignment="1">
      <alignment horizontal="center"/>
    </xf>
    <xf numFmtId="43" fontId="18" fillId="0" borderId="1" xfId="1" applyNumberFormat="1" applyFont="1" applyBorder="1" applyAlignment="1">
      <alignment horizontal="center" vertical="center" wrapText="1"/>
    </xf>
    <xf numFmtId="43" fontId="18" fillId="0" borderId="1" xfId="1" applyFont="1" applyBorder="1" applyAlignment="1">
      <alignment horizontal="center" vertical="center" wrapText="1"/>
    </xf>
    <xf numFmtId="43" fontId="19" fillId="0" borderId="0" xfId="1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43" fontId="18" fillId="0" borderId="4" xfId="1" applyFont="1" applyBorder="1"/>
    <xf numFmtId="43" fontId="9" fillId="0" borderId="17" xfId="1" applyFont="1" applyBorder="1"/>
    <xf numFmtId="43" fontId="10" fillId="0" borderId="36" xfId="1" applyFont="1" applyBorder="1" applyAlignment="1">
      <alignment vertical="center"/>
    </xf>
    <xf numFmtId="43" fontId="10" fillId="0" borderId="31" xfId="1" applyFont="1" applyBorder="1" applyAlignment="1">
      <alignment vertical="center"/>
    </xf>
    <xf numFmtId="43" fontId="10" fillId="0" borderId="27" xfId="1" applyFont="1" applyBorder="1" applyAlignment="1">
      <alignment vertical="center"/>
    </xf>
    <xf numFmtId="43" fontId="12" fillId="0" borderId="20" xfId="1" applyFont="1" applyBorder="1" applyAlignment="1">
      <alignment horizontal="right"/>
    </xf>
    <xf numFmtId="43" fontId="12" fillId="0" borderId="31" xfId="1" applyFont="1" applyBorder="1" applyAlignment="1">
      <alignment horizontal="right" vertical="center"/>
    </xf>
    <xf numFmtId="43" fontId="12" fillId="0" borderId="20" xfId="1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4" fontId="22" fillId="0" borderId="10" xfId="0" applyNumberFormat="1" applyFont="1" applyBorder="1" applyAlignment="1">
      <alignment horizontal="center" vertical="center" wrapText="1"/>
    </xf>
    <xf numFmtId="43" fontId="22" fillId="0" borderId="0" xfId="1" applyNumberFormat="1" applyFont="1" applyBorder="1" applyAlignment="1">
      <alignment horizontal="center" vertical="center"/>
    </xf>
    <xf numFmtId="0" fontId="22" fillId="0" borderId="10" xfId="6" applyFont="1" applyFill="1" applyBorder="1" applyAlignment="1">
      <alignment horizontal="center"/>
    </xf>
    <xf numFmtId="16" fontId="22" fillId="0" borderId="10" xfId="6" applyNumberFormat="1" applyFont="1" applyFill="1" applyBorder="1" applyAlignment="1">
      <alignment horizontal="center"/>
    </xf>
    <xf numFmtId="0" fontId="19" fillId="0" borderId="2" xfId="0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15" fontId="19" fillId="0" borderId="10" xfId="0" applyNumberFormat="1" applyFont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2" xfId="6" applyFont="1" applyFill="1" applyBorder="1" applyAlignment="1">
      <alignment horizontal="left" vertical="center"/>
    </xf>
    <xf numFmtId="4" fontId="19" fillId="0" borderId="11" xfId="0" applyNumberFormat="1" applyFont="1" applyFill="1" applyBorder="1" applyAlignment="1">
      <alignment horizontal="center" vertical="center"/>
    </xf>
    <xf numFmtId="4" fontId="19" fillId="0" borderId="2" xfId="0" applyNumberFormat="1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/>
    </xf>
    <xf numFmtId="43" fontId="19" fillId="0" borderId="12" xfId="1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43" fontId="19" fillId="0" borderId="14" xfId="1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10" xfId="6" applyFont="1" applyFill="1" applyBorder="1" applyAlignment="1">
      <alignment horizontal="left" vertical="center"/>
    </xf>
    <xf numFmtId="4" fontId="19" fillId="0" borderId="13" xfId="0" applyNumberFormat="1" applyFont="1" applyFill="1" applyBorder="1" applyAlignment="1">
      <alignment horizontal="center" vertical="center"/>
    </xf>
    <xf numFmtId="4" fontId="19" fillId="0" borderId="10" xfId="0" applyNumberFormat="1" applyFont="1" applyFill="1" applyBorder="1" applyAlignment="1">
      <alignment horizontal="center" vertical="center"/>
    </xf>
    <xf numFmtId="43" fontId="19" fillId="0" borderId="14" xfId="1" applyNumberFormat="1" applyFont="1" applyFill="1" applyBorder="1" applyAlignment="1">
      <alignment horizontal="right" vertical="center"/>
    </xf>
    <xf numFmtId="0" fontId="19" fillId="0" borderId="10" xfId="0" applyFont="1" applyFill="1" applyBorder="1" applyAlignment="1">
      <alignment horizontal="center" vertical="center" wrapText="1"/>
    </xf>
    <xf numFmtId="43" fontId="19" fillId="0" borderId="0" xfId="1" applyFont="1" applyFill="1" applyBorder="1" applyAlignment="1">
      <alignment horizontal="center" vertical="center"/>
    </xf>
    <xf numFmtId="187" fontId="19" fillId="0" borderId="10" xfId="0" applyNumberFormat="1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21" fillId="0" borderId="3" xfId="0" applyFont="1" applyFill="1" applyBorder="1"/>
    <xf numFmtId="4" fontId="19" fillId="0" borderId="8" xfId="0" applyNumberFormat="1" applyFont="1" applyFill="1" applyBorder="1" applyAlignment="1">
      <alignment horizontal="center" vertical="center"/>
    </xf>
    <xf numFmtId="4" fontId="19" fillId="0" borderId="3" xfId="0" applyNumberFormat="1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left" vertical="center" wrapText="1"/>
    </xf>
    <xf numFmtId="43" fontId="19" fillId="0" borderId="15" xfId="1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43" fontId="19" fillId="0" borderId="4" xfId="1" applyFont="1" applyFill="1" applyBorder="1" applyAlignment="1">
      <alignment horizontal="center" vertical="center"/>
    </xf>
    <xf numFmtId="187" fontId="19" fillId="0" borderId="3" xfId="0" applyNumberFormat="1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4" fontId="19" fillId="0" borderId="10" xfId="0" applyNumberFormat="1" applyFont="1" applyFill="1" applyBorder="1" applyAlignment="1">
      <alignment horizontal="center" vertical="center" wrapText="1"/>
    </xf>
    <xf numFmtId="0" fontId="21" fillId="0" borderId="10" xfId="0" applyFont="1" applyFill="1" applyBorder="1"/>
    <xf numFmtId="0" fontId="19" fillId="0" borderId="3" xfId="7" applyFont="1" applyFill="1" applyBorder="1" applyAlignment="1">
      <alignment horizontal="left" vertical="center"/>
    </xf>
    <xf numFmtId="15" fontId="19" fillId="0" borderId="3" xfId="0" applyNumberFormat="1" applyFont="1" applyFill="1" applyBorder="1" applyAlignment="1">
      <alignment horizontal="center" vertical="center"/>
    </xf>
    <xf numFmtId="43" fontId="19" fillId="0" borderId="0" xfId="1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5" fillId="0" borderId="2" xfId="0" applyFont="1" applyFill="1" applyBorder="1" applyAlignment="1">
      <alignment horizontal="left" vertical="center" wrapText="1"/>
    </xf>
    <xf numFmtId="43" fontId="19" fillId="0" borderId="0" xfId="1" applyNumberFormat="1" applyFont="1" applyFill="1" applyBorder="1" applyAlignment="1">
      <alignment horizontal="right" vertical="center"/>
    </xf>
    <xf numFmtId="0" fontId="24" fillId="0" borderId="12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/>
    </xf>
    <xf numFmtId="0" fontId="13" fillId="6" borderId="1" xfId="3" applyFont="1" applyFill="1" applyBorder="1" applyAlignment="1">
      <alignment horizontal="center" vertical="center" wrapText="1"/>
    </xf>
    <xf numFmtId="43" fontId="19" fillId="0" borderId="16" xfId="1" applyFont="1" applyFill="1" applyBorder="1" applyAlignment="1">
      <alignment horizontal="center" vertical="center"/>
    </xf>
    <xf numFmtId="0" fontId="10" fillId="0" borderId="31" xfId="6" applyFont="1" applyBorder="1" applyAlignment="1">
      <alignment vertical="center"/>
    </xf>
    <xf numFmtId="43" fontId="10" fillId="0" borderId="33" xfId="1" applyFont="1" applyBorder="1" applyAlignment="1">
      <alignment vertical="center"/>
    </xf>
    <xf numFmtId="0" fontId="10" fillId="0" borderId="27" xfId="0" applyFont="1" applyBorder="1" applyAlignment="1">
      <alignment horizontal="center"/>
    </xf>
    <xf numFmtId="0" fontId="10" fillId="0" borderId="27" xfId="6" applyFont="1" applyBorder="1" applyAlignment="1">
      <alignment horizontal="left" vertical="center"/>
    </xf>
    <xf numFmtId="43" fontId="10" fillId="0" borderId="53" xfId="1" applyFont="1" applyBorder="1" applyAlignment="1">
      <alignment vertical="center"/>
    </xf>
    <xf numFmtId="43" fontId="10" fillId="0" borderId="27" xfId="1" applyFont="1" applyBorder="1"/>
    <xf numFmtId="43" fontId="10" fillId="0" borderId="54" xfId="1" applyFont="1" applyBorder="1"/>
    <xf numFmtId="43" fontId="10" fillId="0" borderId="26" xfId="1" applyFont="1" applyBorder="1"/>
    <xf numFmtId="43" fontId="35" fillId="0" borderId="0" xfId="1" applyFont="1" applyBorder="1"/>
    <xf numFmtId="43" fontId="10" fillId="0" borderId="38" xfId="1" applyFont="1" applyBorder="1" applyAlignment="1">
      <alignment vertical="center"/>
    </xf>
    <xf numFmtId="43" fontId="10" fillId="0" borderId="55" xfId="1" applyFont="1" applyBorder="1" applyAlignment="1">
      <alignment vertical="center"/>
    </xf>
    <xf numFmtId="43" fontId="10" fillId="5" borderId="17" xfId="1" applyFont="1" applyFill="1" applyBorder="1" applyAlignment="1">
      <alignment horizontal="right"/>
    </xf>
    <xf numFmtId="4" fontId="33" fillId="0" borderId="56" xfId="0" applyNumberFormat="1" applyFont="1" applyBorder="1" applyAlignment="1">
      <alignment horizontal="right" vertical="center"/>
    </xf>
    <xf numFmtId="4" fontId="12" fillId="0" borderId="38" xfId="0" applyNumberFormat="1" applyFont="1" applyBorder="1" applyAlignment="1">
      <alignment horizontal="right" vertical="center"/>
    </xf>
    <xf numFmtId="188" fontId="9" fillId="0" borderId="0" xfId="1" applyNumberFormat="1" applyFont="1" applyBorder="1" applyAlignment="1"/>
    <xf numFmtId="0" fontId="9" fillId="0" borderId="31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28" fillId="0" borderId="1" xfId="0" applyFont="1" applyBorder="1" applyAlignment="1">
      <alignment horizontal="center"/>
    </xf>
    <xf numFmtId="43" fontId="9" fillId="0" borderId="57" xfId="1" applyFont="1" applyBorder="1"/>
    <xf numFmtId="0" fontId="1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43" fontId="12" fillId="0" borderId="38" xfId="1" applyFont="1" applyBorder="1" applyAlignment="1">
      <alignment horizontal="right"/>
    </xf>
    <xf numFmtId="0" fontId="10" fillId="0" borderId="27" xfId="0" applyFont="1" applyBorder="1"/>
    <xf numFmtId="43" fontId="12" fillId="0" borderId="27" xfId="1" applyFont="1" applyBorder="1" applyAlignment="1">
      <alignment horizontal="right"/>
    </xf>
    <xf numFmtId="43" fontId="12" fillId="0" borderId="55" xfId="1" applyFont="1" applyBorder="1" applyAlignment="1">
      <alignment horizontal="right"/>
    </xf>
    <xf numFmtId="10" fontId="10" fillId="0" borderId="28" xfId="5" applyNumberFormat="1" applyFont="1" applyBorder="1" applyAlignment="1">
      <alignment horizontal="center"/>
    </xf>
    <xf numFmtId="43" fontId="18" fillId="0" borderId="1" xfId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187" fontId="10" fillId="0" borderId="10" xfId="0" applyNumberFormat="1" applyFont="1" applyFill="1" applyBorder="1" applyAlignment="1">
      <alignment horizontal="center" vertical="center"/>
    </xf>
    <xf numFmtId="43" fontId="12" fillId="0" borderId="41" xfId="1" applyFont="1" applyBorder="1" applyAlignment="1">
      <alignment horizontal="right"/>
    </xf>
    <xf numFmtId="43" fontId="12" fillId="0" borderId="58" xfId="1" applyFont="1" applyBorder="1" applyAlignment="1">
      <alignment horizontal="right"/>
    </xf>
    <xf numFmtId="43" fontId="10" fillId="0" borderId="43" xfId="1" applyFont="1" applyBorder="1"/>
    <xf numFmtId="43" fontId="10" fillId="0" borderId="59" xfId="1" applyFont="1" applyBorder="1"/>
    <xf numFmtId="0" fontId="10" fillId="7" borderId="1" xfId="0" applyFont="1" applyFill="1" applyBorder="1"/>
    <xf numFmtId="0" fontId="19" fillId="0" borderId="10" xfId="6" applyFont="1" applyFill="1" applyBorder="1" applyAlignment="1">
      <alignment horizontal="left" vertical="center" wrapText="1"/>
    </xf>
    <xf numFmtId="43" fontId="27" fillId="0" borderId="6" xfId="1" applyFont="1" applyBorder="1"/>
    <xf numFmtId="43" fontId="9" fillId="0" borderId="60" xfId="1" applyFont="1" applyBorder="1"/>
    <xf numFmtId="43" fontId="10" fillId="0" borderId="35" xfId="1" applyFont="1" applyBorder="1"/>
    <xf numFmtId="43" fontId="10" fillId="0" borderId="42" xfId="1" applyFont="1" applyBorder="1"/>
    <xf numFmtId="43" fontId="10" fillId="0" borderId="53" xfId="1" applyFont="1" applyBorder="1"/>
    <xf numFmtId="43" fontId="36" fillId="0" borderId="6" xfId="1" applyFont="1" applyBorder="1" applyAlignment="1">
      <alignment horizontal="center" vertical="center" wrapText="1"/>
    </xf>
    <xf numFmtId="43" fontId="29" fillId="0" borderId="17" xfId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/>
    </xf>
    <xf numFmtId="0" fontId="27" fillId="0" borderId="0" xfId="0" applyFont="1" applyBorder="1" applyAlignment="1">
      <alignment horizontal="right"/>
    </xf>
    <xf numFmtId="0" fontId="37" fillId="0" borderId="2" xfId="6" applyFont="1" applyFill="1" applyBorder="1" applyAlignment="1">
      <alignment horizontal="center"/>
    </xf>
    <xf numFmtId="0" fontId="33" fillId="0" borderId="10" xfId="0" applyFont="1" applyFill="1" applyBorder="1" applyAlignment="1">
      <alignment horizontal="center" vertical="center" wrapText="1"/>
    </xf>
    <xf numFmtId="0" fontId="19" fillId="0" borderId="3" xfId="6" applyFont="1" applyBorder="1" applyAlignment="1">
      <alignment horizontal="left" vertical="center" wrapText="1"/>
    </xf>
    <xf numFmtId="43" fontId="18" fillId="0" borderId="61" xfId="1" applyFont="1" applyBorder="1" applyAlignment="1">
      <alignment horizontal="center" vertical="center"/>
    </xf>
    <xf numFmtId="4" fontId="19" fillId="0" borderId="3" xfId="0" applyNumberFormat="1" applyFont="1" applyBorder="1" applyAlignment="1">
      <alignment horizontal="center" vertical="center" wrapText="1"/>
    </xf>
    <xf numFmtId="43" fontId="19" fillId="0" borderId="4" xfId="1" applyNumberFormat="1" applyFont="1" applyBorder="1" applyAlignment="1">
      <alignment horizontal="center" vertical="center"/>
    </xf>
    <xf numFmtId="187" fontId="10" fillId="0" borderId="3" xfId="0" applyNumberFormat="1" applyFont="1" applyFill="1" applyBorder="1" applyAlignment="1">
      <alignment horizontal="center" vertical="center"/>
    </xf>
    <xf numFmtId="0" fontId="19" fillId="0" borderId="3" xfId="6" applyFont="1" applyFill="1" applyBorder="1" applyAlignment="1">
      <alignment horizontal="center"/>
    </xf>
    <xf numFmtId="0" fontId="19" fillId="0" borderId="10" xfId="6" applyFont="1" applyFill="1" applyBorder="1" applyAlignment="1">
      <alignment horizontal="center" vertical="center"/>
    </xf>
    <xf numFmtId="43" fontId="19" fillId="0" borderId="4" xfId="1" applyNumberFormat="1" applyFont="1" applyBorder="1" applyAlignment="1">
      <alignment horizontal="right" vertical="center"/>
    </xf>
    <xf numFmtId="0" fontId="39" fillId="0" borderId="2" xfId="0" applyFont="1" applyFill="1" applyBorder="1" applyAlignment="1">
      <alignment horizontal="center" vertical="center"/>
    </xf>
    <xf numFmtId="43" fontId="10" fillId="0" borderId="27" xfId="1" applyFont="1" applyFill="1" applyBorder="1"/>
    <xf numFmtId="43" fontId="10" fillId="0" borderId="54" xfId="1" applyFont="1" applyFill="1" applyBorder="1"/>
    <xf numFmtId="43" fontId="10" fillId="0" borderId="31" xfId="1" applyFont="1" applyFill="1" applyBorder="1"/>
    <xf numFmtId="43" fontId="10" fillId="0" borderId="34" xfId="1" applyFont="1" applyFill="1" applyBorder="1"/>
    <xf numFmtId="43" fontId="18" fillId="4" borderId="15" xfId="1" applyFont="1" applyFill="1" applyBorder="1" applyAlignment="1">
      <alignment horizontal="center" vertical="center" wrapText="1"/>
    </xf>
    <xf numFmtId="43" fontId="18" fillId="4" borderId="3" xfId="1" applyFont="1" applyFill="1" applyBorder="1" applyAlignment="1">
      <alignment horizontal="center" vertical="center" wrapText="1"/>
    </xf>
    <xf numFmtId="43" fontId="18" fillId="4" borderId="8" xfId="1" applyFont="1" applyFill="1" applyBorder="1" applyAlignment="1">
      <alignment horizontal="center" vertical="center" wrapText="1"/>
    </xf>
    <xf numFmtId="43" fontId="19" fillId="0" borderId="32" xfId="1" applyFont="1" applyBorder="1"/>
    <xf numFmtId="43" fontId="19" fillId="0" borderId="31" xfId="1" applyFont="1" applyBorder="1"/>
    <xf numFmtId="43" fontId="19" fillId="0" borderId="34" xfId="1" applyFont="1" applyBorder="1"/>
    <xf numFmtId="43" fontId="19" fillId="0" borderId="35" xfId="1" applyFont="1" applyBorder="1" applyAlignment="1">
      <alignment horizontal="center"/>
    </xf>
    <xf numFmtId="43" fontId="19" fillId="0" borderId="20" xfId="1" applyFont="1" applyBorder="1" applyAlignment="1">
      <alignment horizontal="center"/>
    </xf>
    <xf numFmtId="43" fontId="19" fillId="0" borderId="20" xfId="1" applyFont="1" applyBorder="1"/>
    <xf numFmtId="43" fontId="19" fillId="0" borderId="37" xfId="1" applyFont="1" applyBorder="1"/>
    <xf numFmtId="43" fontId="19" fillId="0" borderId="39" xfId="1" applyFont="1" applyBorder="1" applyAlignment="1">
      <alignment horizontal="center" vertical="center"/>
    </xf>
    <xf numFmtId="4" fontId="19" fillId="0" borderId="39" xfId="0" applyNumberFormat="1" applyFont="1" applyBorder="1" applyAlignment="1">
      <alignment horizontal="right" vertical="center"/>
    </xf>
    <xf numFmtId="43" fontId="19" fillId="0" borderId="35" xfId="1" applyFont="1" applyFill="1" applyBorder="1" applyAlignment="1">
      <alignment horizontal="center"/>
    </xf>
    <xf numFmtId="43" fontId="19" fillId="0" borderId="20" xfId="1" applyFont="1" applyFill="1" applyBorder="1" applyAlignment="1">
      <alignment horizontal="center"/>
    </xf>
    <xf numFmtId="43" fontId="19" fillId="0" borderId="20" xfId="1" applyFont="1" applyFill="1" applyBorder="1"/>
    <xf numFmtId="43" fontId="19" fillId="0" borderId="37" xfId="1" applyFont="1" applyFill="1" applyBorder="1"/>
    <xf numFmtId="43" fontId="19" fillId="0" borderId="42" xfId="1" applyFont="1" applyFill="1" applyBorder="1" applyAlignment="1">
      <alignment horizontal="center"/>
    </xf>
    <xf numFmtId="43" fontId="19" fillId="0" borderId="41" xfId="1" applyFont="1" applyFill="1" applyBorder="1" applyAlignment="1">
      <alignment horizontal="center"/>
    </xf>
    <xf numFmtId="43" fontId="19" fillId="0" borderId="41" xfId="1" applyFont="1" applyFill="1" applyBorder="1"/>
    <xf numFmtId="43" fontId="19" fillId="0" borderId="43" xfId="1" applyFont="1" applyFill="1" applyBorder="1"/>
    <xf numFmtId="43" fontId="19" fillId="3" borderId="6" xfId="1" applyFont="1" applyFill="1" applyBorder="1" applyAlignment="1">
      <alignment horizontal="center"/>
    </xf>
    <xf numFmtId="43" fontId="19" fillId="3" borderId="1" xfId="1" applyFont="1" applyFill="1" applyBorder="1" applyAlignment="1">
      <alignment horizontal="center"/>
    </xf>
    <xf numFmtId="43" fontId="19" fillId="3" borderId="1" xfId="1" applyFont="1" applyFill="1" applyBorder="1"/>
    <xf numFmtId="43" fontId="19" fillId="3" borderId="5" xfId="1" applyFont="1" applyFill="1" applyBorder="1"/>
    <xf numFmtId="43" fontId="19" fillId="0" borderId="32" xfId="1" applyFont="1" applyBorder="1" applyAlignment="1"/>
    <xf numFmtId="43" fontId="19" fillId="0" borderId="31" xfId="1" applyFont="1" applyBorder="1" applyAlignment="1">
      <alignment horizontal="center"/>
    </xf>
    <xf numFmtId="43" fontId="19" fillId="0" borderId="35" xfId="1" applyFont="1" applyBorder="1" applyAlignment="1">
      <alignment vertical="center"/>
    </xf>
    <xf numFmtId="43" fontId="19" fillId="0" borderId="53" xfId="1" applyFont="1" applyBorder="1" applyAlignment="1">
      <alignment vertical="center"/>
    </xf>
    <xf numFmtId="43" fontId="19" fillId="0" borderId="27" xfId="1" applyFont="1" applyBorder="1" applyAlignment="1">
      <alignment horizontal="center"/>
    </xf>
    <xf numFmtId="43" fontId="19" fillId="0" borderId="27" xfId="1" applyFont="1" applyBorder="1"/>
    <xf numFmtId="43" fontId="19" fillId="0" borderId="54" xfId="1" applyFont="1" applyBorder="1"/>
    <xf numFmtId="43" fontId="19" fillId="5" borderId="6" xfId="1" applyFont="1" applyFill="1" applyBorder="1" applyAlignment="1">
      <alignment horizontal="right"/>
    </xf>
    <xf numFmtId="43" fontId="19" fillId="5" borderId="1" xfId="1" applyFont="1" applyFill="1" applyBorder="1" applyAlignment="1">
      <alignment horizontal="center"/>
    </xf>
    <xf numFmtId="43" fontId="19" fillId="5" borderId="1" xfId="1" applyFont="1" applyFill="1" applyBorder="1"/>
    <xf numFmtId="43" fontId="19" fillId="0" borderId="32" xfId="1" applyFont="1" applyBorder="1" applyAlignment="1">
      <alignment horizontal="right"/>
    </xf>
    <xf numFmtId="43" fontId="19" fillId="0" borderId="35" xfId="1" applyFont="1" applyBorder="1" applyAlignment="1">
      <alignment horizontal="right"/>
    </xf>
    <xf numFmtId="43" fontId="19" fillId="0" borderId="42" xfId="1" applyFont="1" applyBorder="1" applyAlignment="1">
      <alignment horizontal="right"/>
    </xf>
    <xf numFmtId="43" fontId="19" fillId="0" borderId="41" xfId="1" applyFont="1" applyBorder="1" applyAlignment="1">
      <alignment horizontal="center"/>
    </xf>
    <xf numFmtId="43" fontId="19" fillId="0" borderId="41" xfId="1" applyFont="1" applyBorder="1"/>
    <xf numFmtId="43" fontId="19" fillId="0" borderId="43" xfId="1" applyFont="1" applyBorder="1"/>
    <xf numFmtId="43" fontId="19" fillId="0" borderId="53" xfId="1" applyFont="1" applyBorder="1" applyAlignment="1">
      <alignment horizontal="right"/>
    </xf>
    <xf numFmtId="43" fontId="33" fillId="0" borderId="6" xfId="1" applyFont="1" applyBorder="1" applyAlignment="1">
      <alignment horizontal="left" vertical="top" wrapText="1"/>
    </xf>
    <xf numFmtId="43" fontId="40" fillId="0" borderId="1" xfId="1" applyFont="1" applyBorder="1" applyAlignment="1">
      <alignment horizontal="center"/>
    </xf>
    <xf numFmtId="43" fontId="40" fillId="0" borderId="1" xfId="1" applyFont="1" applyBorder="1"/>
    <xf numFmtId="43" fontId="40" fillId="0" borderId="5" xfId="1" applyFont="1" applyBorder="1"/>
    <xf numFmtId="43" fontId="19" fillId="0" borderId="15" xfId="1" applyFont="1" applyBorder="1"/>
    <xf numFmtId="43" fontId="19" fillId="0" borderId="3" xfId="1" applyFont="1" applyBorder="1"/>
    <xf numFmtId="43" fontId="18" fillId="0" borderId="1" xfId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35" fillId="0" borderId="10" xfId="0" applyFont="1" applyFill="1" applyBorder="1" applyAlignment="1">
      <alignment horizontal="left" vertical="center" wrapText="1"/>
    </xf>
    <xf numFmtId="0" fontId="19" fillId="0" borderId="3" xfId="6" applyFont="1" applyFill="1" applyBorder="1" applyAlignment="1">
      <alignment horizontal="left" vertical="center"/>
    </xf>
    <xf numFmtId="43" fontId="19" fillId="0" borderId="4" xfId="1" applyNumberFormat="1" applyFont="1" applyFill="1" applyBorder="1" applyAlignment="1">
      <alignment horizontal="right" vertical="center"/>
    </xf>
    <xf numFmtId="43" fontId="18" fillId="0" borderId="1" xfId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4" fontId="19" fillId="0" borderId="3" xfId="0" applyNumberFormat="1" applyFont="1" applyFill="1" applyBorder="1" applyAlignment="1">
      <alignment horizontal="center" vertical="center" wrapText="1"/>
    </xf>
    <xf numFmtId="43" fontId="19" fillId="0" borderId="4" xfId="1" applyNumberFormat="1" applyFont="1" applyFill="1" applyBorder="1" applyAlignment="1">
      <alignment horizontal="center" vertical="center"/>
    </xf>
    <xf numFmtId="0" fontId="22" fillId="0" borderId="10" xfId="7" applyFont="1" applyBorder="1" applyAlignment="1">
      <alignment horizontal="left" vertical="center" wrapText="1"/>
    </xf>
    <xf numFmtId="15" fontId="22" fillId="0" borderId="10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vertical="center" wrapText="1"/>
    </xf>
    <xf numFmtId="43" fontId="22" fillId="0" borderId="10" xfId="1" applyFont="1" applyBorder="1" applyAlignment="1">
      <alignment horizontal="center" vertical="center"/>
    </xf>
    <xf numFmtId="43" fontId="22" fillId="0" borderId="3" xfId="1" applyFont="1" applyBorder="1" applyAlignment="1">
      <alignment horizontal="center" vertical="center"/>
    </xf>
    <xf numFmtId="0" fontId="39" fillId="0" borderId="10" xfId="0" applyFont="1" applyFill="1" applyBorder="1" applyAlignment="1">
      <alignment horizontal="center" vertical="center"/>
    </xf>
    <xf numFmtId="43" fontId="19" fillId="0" borderId="15" xfId="1" applyNumberFormat="1" applyFont="1" applyFill="1" applyBorder="1" applyAlignment="1">
      <alignment horizontal="right" vertical="center"/>
    </xf>
    <xf numFmtId="4" fontId="22" fillId="0" borderId="3" xfId="0" applyNumberFormat="1" applyFont="1" applyBorder="1" applyAlignment="1">
      <alignment horizontal="center" vertical="center" wrapText="1"/>
    </xf>
    <xf numFmtId="0" fontId="22" fillId="0" borderId="3" xfId="6" applyFont="1" applyFill="1" applyBorder="1" applyAlignment="1">
      <alignment horizontal="left" vertical="center" wrapText="1"/>
    </xf>
    <xf numFmtId="43" fontId="22" fillId="0" borderId="15" xfId="1" applyNumberFormat="1" applyFont="1" applyBorder="1" applyAlignment="1">
      <alignment horizontal="center" vertical="center"/>
    </xf>
    <xf numFmtId="0" fontId="22" fillId="0" borderId="3" xfId="0" applyFont="1" applyBorder="1" applyAlignment="1">
      <alignment horizontal="left" vertical="center" wrapText="1"/>
    </xf>
    <xf numFmtId="43" fontId="22" fillId="0" borderId="4" xfId="1" applyNumberFormat="1" applyFont="1" applyBorder="1" applyAlignment="1">
      <alignment horizontal="center" vertical="center"/>
    </xf>
    <xf numFmtId="0" fontId="22" fillId="0" borderId="3" xfId="0" applyFont="1" applyBorder="1" applyAlignment="1">
      <alignment vertical="center" wrapText="1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43" fontId="36" fillId="0" borderId="6" xfId="1" applyFont="1" applyBorder="1" applyAlignment="1">
      <alignment horizontal="center" vertical="center" wrapText="1"/>
    </xf>
    <xf numFmtId="43" fontId="18" fillId="0" borderId="1" xfId="1" applyFont="1" applyBorder="1" applyAlignment="1">
      <alignment horizontal="center" vertical="center" wrapText="1"/>
    </xf>
    <xf numFmtId="43" fontId="9" fillId="0" borderId="23" xfId="1" applyFont="1" applyBorder="1" applyAlignment="1">
      <alignment horizontal="center" vertical="center" wrapText="1"/>
    </xf>
    <xf numFmtId="43" fontId="9" fillId="0" borderId="26" xfId="1" applyFont="1" applyBorder="1" applyAlignment="1">
      <alignment horizontal="center" vertical="center" wrapText="1"/>
    </xf>
    <xf numFmtId="43" fontId="26" fillId="0" borderId="24" xfId="1" applyFont="1" applyBorder="1" applyAlignment="1">
      <alignment horizontal="center" vertical="center" wrapText="1"/>
    </xf>
    <xf numFmtId="43" fontId="26" fillId="0" borderId="27" xfId="1" applyFont="1" applyBorder="1" applyAlignment="1">
      <alignment horizontal="center" vertical="center" wrapText="1"/>
    </xf>
    <xf numFmtId="43" fontId="9" fillId="0" borderId="2" xfId="1" applyFont="1" applyBorder="1" applyAlignment="1">
      <alignment horizontal="center" vertical="center" wrapText="1"/>
    </xf>
    <xf numFmtId="43" fontId="9" fillId="0" borderId="3" xfId="1" applyFont="1" applyBorder="1" applyAlignment="1">
      <alignment horizontal="center" vertical="center" wrapText="1"/>
    </xf>
    <xf numFmtId="17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7" fontId="18" fillId="0" borderId="29" xfId="0" applyNumberFormat="1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17" fontId="18" fillId="0" borderId="30" xfId="0" applyNumberFormat="1" applyFont="1" applyBorder="1" applyAlignment="1">
      <alignment horizontal="center" vertical="center"/>
    </xf>
    <xf numFmtId="43" fontId="36" fillId="0" borderId="1" xfId="1" applyFont="1" applyBorder="1" applyAlignment="1">
      <alignment horizontal="center" vertical="center" wrapText="1"/>
    </xf>
    <xf numFmtId="43" fontId="36" fillId="0" borderId="2" xfId="1" applyFont="1" applyBorder="1" applyAlignment="1">
      <alignment horizontal="center" vertical="center" wrapText="1"/>
    </xf>
    <xf numFmtId="43" fontId="36" fillId="0" borderId="3" xfId="1" applyFont="1" applyBorder="1" applyAlignment="1">
      <alignment horizontal="center" vertical="center" wrapText="1"/>
    </xf>
    <xf numFmtId="17" fontId="13" fillId="0" borderId="30" xfId="0" applyNumberFormat="1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43" fontId="26" fillId="0" borderId="2" xfId="1" applyFont="1" applyBorder="1" applyAlignment="1">
      <alignment horizontal="center" vertical="center" wrapText="1"/>
    </xf>
    <xf numFmtId="43" fontId="26" fillId="0" borderId="3" xfId="1" applyFont="1" applyBorder="1" applyAlignment="1">
      <alignment horizontal="center" vertical="center" wrapText="1"/>
    </xf>
    <xf numFmtId="43" fontId="18" fillId="0" borderId="2" xfId="1" applyFont="1" applyBorder="1" applyAlignment="1">
      <alignment horizontal="center" vertical="center" wrapText="1"/>
    </xf>
    <xf numFmtId="43" fontId="18" fillId="0" borderId="3" xfId="1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18" fillId="0" borderId="48" xfId="0" applyFont="1" applyFill="1" applyBorder="1" applyAlignment="1">
      <alignment horizontal="center" vertical="center" wrapText="1"/>
    </xf>
    <xf numFmtId="0" fontId="18" fillId="0" borderId="49" xfId="0" applyFont="1" applyFill="1" applyBorder="1" applyAlignment="1">
      <alignment horizontal="center" vertical="center" wrapText="1"/>
    </xf>
    <xf numFmtId="0" fontId="18" fillId="0" borderId="50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43" fontId="9" fillId="0" borderId="11" xfId="1" applyFont="1" applyBorder="1" applyAlignment="1">
      <alignment horizontal="center" vertical="center" wrapText="1"/>
    </xf>
    <xf numFmtId="43" fontId="9" fillId="0" borderId="8" xfId="1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25" fillId="2" borderId="5" xfId="3" applyFont="1" applyFill="1" applyBorder="1" applyAlignment="1">
      <alignment horizontal="center" vertical="center" wrapText="1"/>
    </xf>
    <xf numFmtId="0" fontId="25" fillId="2" borderId="6" xfId="3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4" fillId="6" borderId="1" xfId="3" applyFont="1" applyFill="1" applyBorder="1" applyAlignment="1">
      <alignment horizontal="center" vertical="center" wrapText="1"/>
    </xf>
    <xf numFmtId="0" fontId="25" fillId="6" borderId="5" xfId="3" applyFont="1" applyFill="1" applyBorder="1" applyAlignment="1">
      <alignment horizontal="center" vertical="center" wrapText="1"/>
    </xf>
    <xf numFmtId="0" fontId="25" fillId="6" borderId="6" xfId="3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5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4" fillId="0" borderId="0" xfId="2" applyFont="1" applyBorder="1" applyAlignment="1">
      <alignment horizontal="center"/>
    </xf>
    <xf numFmtId="0" fontId="4" fillId="0" borderId="4" xfId="3" applyFont="1" applyBorder="1" applyAlignment="1">
      <alignment horizontal="left" vertical="center"/>
    </xf>
    <xf numFmtId="0" fontId="4" fillId="0" borderId="1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4" fontId="4" fillId="0" borderId="1" xfId="3" applyNumberFormat="1" applyFont="1" applyBorder="1" applyAlignment="1">
      <alignment horizontal="center" vertical="center"/>
    </xf>
    <xf numFmtId="4" fontId="4" fillId="0" borderId="5" xfId="3" applyNumberFormat="1" applyFont="1" applyBorder="1" applyAlignment="1">
      <alignment horizontal="center" vertical="center" wrapText="1"/>
    </xf>
    <xf numFmtId="4" fontId="4" fillId="0" borderId="6" xfId="3" applyNumberFormat="1" applyFont="1" applyBorder="1" applyAlignment="1">
      <alignment horizontal="center" vertical="center" wrapText="1"/>
    </xf>
  </cellXfs>
  <cellStyles count="16">
    <cellStyle name="Comma" xfId="1" builtinId="3"/>
    <cellStyle name="Comma 2" xfId="4" xr:uid="{00000000-0005-0000-0000-000001000000}"/>
    <cellStyle name="Comma 2 2" xfId="9" xr:uid="{00000000-0005-0000-0000-000001000000}"/>
    <cellStyle name="Comma 2 3" xfId="13" xr:uid="{31B1FE88-74C7-41F7-AC0E-1614B3EDE956}"/>
    <cellStyle name="Comma 3" xfId="8" xr:uid="{00000000-0005-0000-0000-000034000000}"/>
    <cellStyle name="Comma 4" xfId="15" xr:uid="{C6304733-AE04-46A6-8749-E691C409FA10}"/>
    <cellStyle name="Normal" xfId="0" builtinId="0"/>
    <cellStyle name="Normal 2" xfId="2" xr:uid="{00000000-0005-0000-0000-000003000000}"/>
    <cellStyle name="Normal 2 2" xfId="10" xr:uid="{7769A069-0159-4363-ABA7-BF14ADA8B8CD}"/>
    <cellStyle name="Normal 3" xfId="3" xr:uid="{00000000-0005-0000-0000-000004000000}"/>
    <cellStyle name="Normal 3 2" xfId="11" xr:uid="{1CD18C8D-301F-45CE-BEC7-2785EDBFC1FE}"/>
    <cellStyle name="Normal 3 2 2" xfId="12" xr:uid="{74C95D1A-19CD-462A-8C85-DFDD0A7A3A17}"/>
    <cellStyle name="Normal 4" xfId="14" xr:uid="{74E57EDA-C36B-4423-A50E-4C9BF0666CFC}"/>
    <cellStyle name="Percent" xfId="5" builtinId="5"/>
    <cellStyle name="ปกติ 2" xfId="6" xr:uid="{59F58602-D362-42DB-95DF-0B9F6C1AE8B5}"/>
    <cellStyle name="ปกติ 3" xfId="7" xr:uid="{048F6B20-1E55-45E6-9BC6-57FAED5257E8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83ACC-B590-4C55-917A-21C0386610BA}">
  <sheetPr codeName="Sheet1">
    <tabColor rgb="FFFF0000"/>
  </sheetPr>
  <dimension ref="A1:AF50"/>
  <sheetViews>
    <sheetView zoomScale="110" zoomScaleNormal="110" zoomScaleSheetLayoutView="100" workbookViewId="0">
      <pane xSplit="5" ySplit="7" topLeftCell="F32" activePane="bottomRight" state="frozen"/>
      <selection pane="topRight" activeCell="F1" sqref="F1"/>
      <selection pane="bottomLeft" activeCell="A8" sqref="A8"/>
      <selection pane="bottomRight" activeCell="D47" sqref="D47"/>
    </sheetView>
  </sheetViews>
  <sheetFormatPr defaultColWidth="8.75" defaultRowHeight="18.75" x14ac:dyDescent="0.3"/>
  <cols>
    <col min="1" max="1" width="6.5" style="9" customWidth="1"/>
    <col min="2" max="2" width="39.875" style="9" customWidth="1"/>
    <col min="3" max="3" width="13.375" style="12" bestFit="1" customWidth="1"/>
    <col min="4" max="4" width="13.875" style="12" bestFit="1" customWidth="1"/>
    <col min="5" max="5" width="10.875" style="12" customWidth="1"/>
    <col min="6" max="6" width="10.75" style="12" bestFit="1" customWidth="1"/>
    <col min="7" max="7" width="10.875" style="12" bestFit="1" customWidth="1"/>
    <col min="8" max="8" width="10.75" style="12" bestFit="1" customWidth="1"/>
    <col min="9" max="9" width="10.875" style="12" bestFit="1" customWidth="1"/>
    <col min="10" max="10" width="11.125" style="12" customWidth="1"/>
    <col min="11" max="11" width="10.875" style="12" bestFit="1" customWidth="1"/>
    <col min="12" max="12" width="12.125" style="12" customWidth="1"/>
    <col min="13" max="13" width="10.375" style="12" bestFit="1" customWidth="1"/>
    <col min="14" max="14" width="12.875" style="12" hidden="1" customWidth="1"/>
    <col min="15" max="15" width="12.625" style="12" hidden="1" customWidth="1"/>
    <col min="16" max="16" width="12.875" style="12" hidden="1" customWidth="1"/>
    <col min="17" max="17" width="12.625" style="12" hidden="1" customWidth="1"/>
    <col min="18" max="18" width="12.875" style="12" hidden="1" customWidth="1"/>
    <col min="19" max="19" width="12.625" style="12" hidden="1" customWidth="1"/>
    <col min="20" max="20" width="12.875" style="12" hidden="1" customWidth="1"/>
    <col min="21" max="21" width="12.625" style="12" hidden="1" customWidth="1"/>
    <col min="22" max="22" width="12.875" style="12" hidden="1" customWidth="1"/>
    <col min="23" max="23" width="12.625" style="12" hidden="1" customWidth="1"/>
    <col min="24" max="24" width="12.875" style="12" hidden="1" customWidth="1"/>
    <col min="25" max="25" width="12.625" style="12" hidden="1" customWidth="1"/>
    <col min="26" max="26" width="12.375" style="12" hidden="1" customWidth="1"/>
    <col min="27" max="27" width="12.625" style="12" hidden="1" customWidth="1"/>
    <col min="28" max="28" width="12.875" style="12" hidden="1" customWidth="1"/>
    <col min="29" max="29" width="16.375" style="12" hidden="1" customWidth="1"/>
    <col min="30" max="30" width="14.75" style="12" customWidth="1"/>
    <col min="31" max="31" width="13.375" style="12" customWidth="1"/>
    <col min="32" max="32" width="8.75" style="9" customWidth="1"/>
    <col min="33" max="16384" width="8.75" style="9"/>
  </cols>
  <sheetData>
    <row r="1" spans="1:32" ht="21" x14ac:dyDescent="0.35">
      <c r="A1" s="432" t="s">
        <v>44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  <c r="S1" s="432"/>
      <c r="T1" s="432"/>
      <c r="U1" s="432"/>
      <c r="V1" s="432"/>
      <c r="W1" s="432"/>
      <c r="X1" s="432"/>
      <c r="Y1" s="432"/>
      <c r="Z1" s="432"/>
      <c r="AA1" s="432"/>
      <c r="AB1" s="432"/>
      <c r="AC1" s="432"/>
      <c r="AD1" s="432"/>
      <c r="AE1" s="432"/>
      <c r="AF1" s="432"/>
    </row>
    <row r="2" spans="1:32" ht="21" x14ac:dyDescent="0.35">
      <c r="A2" s="432" t="s">
        <v>549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s="432"/>
      <c r="S2" s="432"/>
      <c r="T2" s="432"/>
      <c r="U2" s="432"/>
      <c r="V2" s="432"/>
      <c r="W2" s="432"/>
      <c r="X2" s="432"/>
      <c r="Y2" s="432"/>
      <c r="Z2" s="432"/>
      <c r="AA2" s="432"/>
      <c r="AB2" s="432"/>
      <c r="AC2" s="432"/>
      <c r="AD2" s="432"/>
      <c r="AE2" s="432"/>
      <c r="AF2" s="432"/>
    </row>
    <row r="3" spans="1:32" x14ac:dyDescent="0.3">
      <c r="A3" s="433" t="s">
        <v>62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3"/>
      <c r="R3" s="433"/>
      <c r="S3" s="433"/>
      <c r="T3" s="433"/>
      <c r="U3" s="433"/>
      <c r="V3" s="433"/>
      <c r="W3" s="433"/>
      <c r="X3" s="433"/>
      <c r="Y3" s="433"/>
      <c r="Z3" s="433"/>
      <c r="AA3" s="433"/>
      <c r="AB3" s="433"/>
      <c r="AC3" s="433"/>
      <c r="AD3" s="433"/>
      <c r="AE3" s="433"/>
      <c r="AF3" s="433"/>
    </row>
    <row r="4" spans="1:32" ht="19.5" thickBot="1" x14ac:dyDescent="0.35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344"/>
      <c r="AE4" s="100"/>
      <c r="AF4" s="345"/>
    </row>
    <row r="5" spans="1:32" ht="36" customHeight="1" thickTop="1" x14ac:dyDescent="0.3">
      <c r="A5" s="14"/>
      <c r="B5" s="14"/>
      <c r="F5" s="445">
        <v>23651</v>
      </c>
      <c r="G5" s="446"/>
      <c r="H5" s="447">
        <v>23682</v>
      </c>
      <c r="I5" s="446"/>
      <c r="J5" s="447">
        <v>23712</v>
      </c>
      <c r="K5" s="446"/>
      <c r="L5" s="451">
        <v>23743</v>
      </c>
      <c r="M5" s="452"/>
      <c r="N5" s="443">
        <v>23774</v>
      </c>
      <c r="O5" s="444"/>
      <c r="P5" s="443">
        <v>23802</v>
      </c>
      <c r="Q5" s="444"/>
      <c r="R5" s="443">
        <v>23833</v>
      </c>
      <c r="S5" s="444"/>
      <c r="T5" s="443">
        <v>23863</v>
      </c>
      <c r="U5" s="444"/>
      <c r="V5" s="443">
        <v>23894</v>
      </c>
      <c r="W5" s="444"/>
      <c r="X5" s="443">
        <v>23924</v>
      </c>
      <c r="Y5" s="444"/>
      <c r="Z5" s="443">
        <v>23955</v>
      </c>
      <c r="AA5" s="444"/>
      <c r="AB5" s="443">
        <v>23986</v>
      </c>
      <c r="AC5" s="463"/>
      <c r="AD5" s="460" t="s">
        <v>484</v>
      </c>
      <c r="AE5" s="461"/>
      <c r="AF5" s="462"/>
    </row>
    <row r="6" spans="1:32" ht="37.5" customHeight="1" x14ac:dyDescent="0.3">
      <c r="A6" s="434" t="s">
        <v>23</v>
      </c>
      <c r="B6" s="434" t="s">
        <v>24</v>
      </c>
      <c r="C6" s="457" t="s">
        <v>222</v>
      </c>
      <c r="D6" s="458"/>
      <c r="E6" s="459"/>
      <c r="F6" s="435" t="s">
        <v>25</v>
      </c>
      <c r="G6" s="436" t="s">
        <v>26</v>
      </c>
      <c r="H6" s="448" t="s">
        <v>25</v>
      </c>
      <c r="I6" s="436" t="s">
        <v>26</v>
      </c>
      <c r="J6" s="449" t="s">
        <v>25</v>
      </c>
      <c r="K6" s="436" t="s">
        <v>26</v>
      </c>
      <c r="L6" s="453" t="s">
        <v>25</v>
      </c>
      <c r="M6" s="455" t="s">
        <v>26</v>
      </c>
      <c r="N6" s="441" t="s">
        <v>25</v>
      </c>
      <c r="O6" s="441" t="s">
        <v>26</v>
      </c>
      <c r="P6" s="441" t="s">
        <v>25</v>
      </c>
      <c r="Q6" s="441" t="s">
        <v>26</v>
      </c>
      <c r="R6" s="441" t="s">
        <v>25</v>
      </c>
      <c r="S6" s="441" t="s">
        <v>26</v>
      </c>
      <c r="T6" s="441" t="s">
        <v>25</v>
      </c>
      <c r="U6" s="441" t="s">
        <v>26</v>
      </c>
      <c r="V6" s="441" t="s">
        <v>25</v>
      </c>
      <c r="W6" s="441" t="s">
        <v>26</v>
      </c>
      <c r="X6" s="441" t="s">
        <v>25</v>
      </c>
      <c r="Y6" s="441" t="s">
        <v>26</v>
      </c>
      <c r="Z6" s="441" t="s">
        <v>25</v>
      </c>
      <c r="AA6" s="441" t="s">
        <v>26</v>
      </c>
      <c r="AB6" s="441" t="s">
        <v>25</v>
      </c>
      <c r="AC6" s="464" t="s">
        <v>26</v>
      </c>
      <c r="AD6" s="437" t="s">
        <v>43</v>
      </c>
      <c r="AE6" s="439" t="s">
        <v>45</v>
      </c>
      <c r="AF6" s="466" t="s">
        <v>27</v>
      </c>
    </row>
    <row r="7" spans="1:32" s="10" customFormat="1" ht="36" customHeight="1" x14ac:dyDescent="0.2">
      <c r="A7" s="434"/>
      <c r="B7" s="434"/>
      <c r="C7" s="99" t="s">
        <v>221</v>
      </c>
      <c r="D7" s="342" t="s">
        <v>25</v>
      </c>
      <c r="E7" s="343" t="s">
        <v>26</v>
      </c>
      <c r="F7" s="435"/>
      <c r="G7" s="436"/>
      <c r="H7" s="448"/>
      <c r="I7" s="436"/>
      <c r="J7" s="450"/>
      <c r="K7" s="436"/>
      <c r="L7" s="454"/>
      <c r="M7" s="456"/>
      <c r="N7" s="442"/>
      <c r="O7" s="442"/>
      <c r="P7" s="442"/>
      <c r="Q7" s="442"/>
      <c r="R7" s="442"/>
      <c r="S7" s="442"/>
      <c r="T7" s="442"/>
      <c r="U7" s="442"/>
      <c r="V7" s="442"/>
      <c r="W7" s="442"/>
      <c r="X7" s="442"/>
      <c r="Y7" s="442"/>
      <c r="Z7" s="442"/>
      <c r="AA7" s="442"/>
      <c r="AB7" s="442"/>
      <c r="AC7" s="465"/>
      <c r="AD7" s="438"/>
      <c r="AE7" s="440"/>
      <c r="AF7" s="467"/>
    </row>
    <row r="8" spans="1:32" s="10" customFormat="1" ht="21.6" customHeight="1" x14ac:dyDescent="0.2">
      <c r="A8" s="161"/>
      <c r="B8" s="161" t="s">
        <v>46</v>
      </c>
      <c r="C8" s="162"/>
      <c r="D8" s="163"/>
      <c r="E8" s="164"/>
      <c r="F8" s="361"/>
      <c r="G8" s="362"/>
      <c r="H8" s="362"/>
      <c r="I8" s="362"/>
      <c r="J8" s="362"/>
      <c r="K8" s="363"/>
      <c r="L8" s="162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6"/>
      <c r="AE8" s="167"/>
      <c r="AF8" s="168"/>
    </row>
    <row r="9" spans="1:32" x14ac:dyDescent="0.3">
      <c r="A9" s="113"/>
      <c r="B9" s="313" t="s">
        <v>28</v>
      </c>
      <c r="C9" s="114"/>
      <c r="D9" s="115"/>
      <c r="E9" s="116"/>
      <c r="F9" s="364"/>
      <c r="G9" s="365"/>
      <c r="H9" s="365"/>
      <c r="I9" s="365"/>
      <c r="J9" s="365"/>
      <c r="K9" s="366"/>
      <c r="L9" s="114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34"/>
      <c r="AE9" s="135"/>
      <c r="AF9" s="146"/>
    </row>
    <row r="10" spans="1:32" x14ac:dyDescent="0.3">
      <c r="A10" s="118">
        <v>1</v>
      </c>
      <c r="B10" s="119" t="s">
        <v>29</v>
      </c>
      <c r="C10" s="120">
        <v>70515618.810000002</v>
      </c>
      <c r="D10" s="120">
        <f>+C10</f>
        <v>70515618.810000002</v>
      </c>
      <c r="E10" s="121"/>
      <c r="F10" s="367"/>
      <c r="G10" s="368"/>
      <c r="H10" s="368"/>
      <c r="I10" s="368"/>
      <c r="J10" s="369">
        <v>14999902</v>
      </c>
      <c r="K10" s="370"/>
      <c r="L10" s="107">
        <f>+ม.ค.65!C27+ม.ค.65!C54</f>
        <v>19999798</v>
      </c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06">
        <f>SUM(F10:AC10)</f>
        <v>34999700</v>
      </c>
      <c r="AE10" s="107">
        <f>F10+H10+J10+L10</f>
        <v>34999700</v>
      </c>
      <c r="AF10" s="108">
        <f>AE10/AD10</f>
        <v>1</v>
      </c>
    </row>
    <row r="11" spans="1:32" x14ac:dyDescent="0.3">
      <c r="A11" s="118">
        <v>2</v>
      </c>
      <c r="B11" s="123" t="s">
        <v>30</v>
      </c>
      <c r="C11" s="120">
        <v>8000000</v>
      </c>
      <c r="D11" s="120">
        <f t="shared" ref="D11:D17" si="0">+C11</f>
        <v>8000000</v>
      </c>
      <c r="E11" s="121"/>
      <c r="F11" s="367"/>
      <c r="G11" s="368"/>
      <c r="H11" s="368"/>
      <c r="I11" s="368"/>
      <c r="J11" s="369">
        <v>7999962</v>
      </c>
      <c r="K11" s="370"/>
      <c r="L11" s="107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06">
        <f t="shared" ref="AD11:AD17" si="1">SUM(F11:AC11)</f>
        <v>7999962</v>
      </c>
      <c r="AE11" s="107">
        <f t="shared" ref="AE11:AE16" si="2">F11+H11+J11+L11</f>
        <v>7999962</v>
      </c>
      <c r="AF11" s="108">
        <f t="shared" ref="AF11:AF43" si="3">AE11/AD11</f>
        <v>1</v>
      </c>
    </row>
    <row r="12" spans="1:32" x14ac:dyDescent="0.3">
      <c r="A12" s="118">
        <v>3</v>
      </c>
      <c r="B12" s="123" t="s">
        <v>31</v>
      </c>
      <c r="C12" s="120">
        <v>25000000</v>
      </c>
      <c r="D12" s="120">
        <f t="shared" si="0"/>
        <v>25000000</v>
      </c>
      <c r="E12" s="124"/>
      <c r="F12" s="371">
        <f>+ต.ค.64!C26+ต.ค.64!C30+ต.ค.64!C38+ต.ค.64!C42+ต.ค.64!C52+ต.ค.64!C62+ต.ค.64!C76</f>
        <v>2557300</v>
      </c>
      <c r="G12" s="368"/>
      <c r="H12" s="368">
        <f>666610+481500+353100+492200+481500+492200+278200+385200+299600+759700</f>
        <v>4689810</v>
      </c>
      <c r="I12" s="368"/>
      <c r="J12" s="369">
        <f>266430+310300+299600+428000+428000+499904+2140000</f>
        <v>4372234</v>
      </c>
      <c r="K12" s="370"/>
      <c r="L12" s="107">
        <f>+ม.ค.65!C8+ม.ค.65!C18+ม.ค.65!C34+ม.ค.65!C38+ม.ค.65!C64+ม.ค.65!C73+ม.ค.65!C76+ม.ค.65!C80+ม.ค.65!C89+ม.ค.65!C99</f>
        <v>4819494</v>
      </c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06">
        <f t="shared" si="1"/>
        <v>16438838</v>
      </c>
      <c r="AE12" s="107">
        <f t="shared" si="2"/>
        <v>16438838</v>
      </c>
      <c r="AF12" s="108">
        <f>AE12/AD12</f>
        <v>1</v>
      </c>
    </row>
    <row r="13" spans="1:32" x14ac:dyDescent="0.3">
      <c r="A13" s="118">
        <v>4</v>
      </c>
      <c r="B13" s="123" t="s">
        <v>32</v>
      </c>
      <c r="C13" s="120">
        <v>15500000</v>
      </c>
      <c r="D13" s="120">
        <f t="shared" si="0"/>
        <v>15500000</v>
      </c>
      <c r="E13" s="124"/>
      <c r="F13" s="372">
        <f>+ต.ค.64!C47+ต.ค.64!C57</f>
        <v>588500</v>
      </c>
      <c r="G13" s="368"/>
      <c r="H13" s="368">
        <f>1872500+2140000+267500+267500</f>
        <v>4547500</v>
      </c>
      <c r="I13" s="368"/>
      <c r="J13" s="369">
        <f>452610+438700+2140000+113420</f>
        <v>3144730</v>
      </c>
      <c r="K13" s="370"/>
      <c r="L13" s="127">
        <f>+ม.ค.65!C13+ม.ค.65!C68+ม.ค.65!C85+ม.ค.65!C95+ม.ค.65!C109+ม.ค.65!C50</f>
        <v>5154489.5999999996</v>
      </c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06">
        <f t="shared" si="1"/>
        <v>13435219.6</v>
      </c>
      <c r="AE13" s="107">
        <f t="shared" si="2"/>
        <v>13435219.6</v>
      </c>
      <c r="AF13" s="108">
        <f t="shared" si="3"/>
        <v>1</v>
      </c>
    </row>
    <row r="14" spans="1:32" x14ac:dyDescent="0.3">
      <c r="A14" s="118">
        <v>5</v>
      </c>
      <c r="B14" s="123" t="s">
        <v>33</v>
      </c>
      <c r="C14" s="120">
        <v>3600000</v>
      </c>
      <c r="D14" s="120">
        <f t="shared" si="0"/>
        <v>3600000</v>
      </c>
      <c r="E14" s="121"/>
      <c r="F14" s="367">
        <f>+ต.ค.64!C133</f>
        <v>823900</v>
      </c>
      <c r="G14" s="368"/>
      <c r="H14" s="368">
        <v>941600</v>
      </c>
      <c r="I14" s="368"/>
      <c r="J14" s="369">
        <v>171200</v>
      </c>
      <c r="K14" s="370"/>
      <c r="L14" s="107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06">
        <f t="shared" si="1"/>
        <v>1936700</v>
      </c>
      <c r="AE14" s="107">
        <f t="shared" si="2"/>
        <v>1936700</v>
      </c>
      <c r="AF14" s="108">
        <f t="shared" si="3"/>
        <v>1</v>
      </c>
    </row>
    <row r="15" spans="1:32" x14ac:dyDescent="0.3">
      <c r="A15" s="118">
        <v>6</v>
      </c>
      <c r="B15" s="119" t="s">
        <v>34</v>
      </c>
      <c r="C15" s="125">
        <v>1682300</v>
      </c>
      <c r="D15" s="120">
        <f t="shared" si="0"/>
        <v>1682300</v>
      </c>
      <c r="E15" s="126"/>
      <c r="F15" s="373"/>
      <c r="G15" s="374"/>
      <c r="H15" s="374"/>
      <c r="I15" s="374"/>
      <c r="J15" s="375"/>
      <c r="K15" s="376"/>
      <c r="L15" s="127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06">
        <f t="shared" si="1"/>
        <v>0</v>
      </c>
      <c r="AE15" s="107">
        <f t="shared" si="2"/>
        <v>0</v>
      </c>
      <c r="AF15" s="108" t="e">
        <f t="shared" si="3"/>
        <v>#DIV/0!</v>
      </c>
    </row>
    <row r="16" spans="1:32" s="97" customFormat="1" x14ac:dyDescent="0.3">
      <c r="A16" s="132">
        <v>8</v>
      </c>
      <c r="B16" s="139" t="s">
        <v>202</v>
      </c>
      <c r="C16" s="140">
        <v>25000000</v>
      </c>
      <c r="D16" s="120">
        <f t="shared" si="0"/>
        <v>25000000</v>
      </c>
      <c r="E16" s="141"/>
      <c r="F16" s="377">
        <f>ต.ค.64!C34</f>
        <v>181900</v>
      </c>
      <c r="G16" s="378"/>
      <c r="H16" s="378">
        <v>736160</v>
      </c>
      <c r="I16" s="378"/>
      <c r="J16" s="379"/>
      <c r="K16" s="380"/>
      <c r="L16" s="142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06">
        <f t="shared" si="1"/>
        <v>918060</v>
      </c>
      <c r="AE16" s="107">
        <f t="shared" si="2"/>
        <v>918060</v>
      </c>
      <c r="AF16" s="108">
        <f t="shared" si="3"/>
        <v>1</v>
      </c>
    </row>
    <row r="17" spans="1:32" s="97" customFormat="1" x14ac:dyDescent="0.3">
      <c r="A17" s="132">
        <v>8</v>
      </c>
      <c r="B17" s="139" t="s">
        <v>226</v>
      </c>
      <c r="C17" s="140">
        <v>2093000</v>
      </c>
      <c r="D17" s="120">
        <f t="shared" si="0"/>
        <v>2093000</v>
      </c>
      <c r="E17" s="141"/>
      <c r="F17" s="377"/>
      <c r="G17" s="378"/>
      <c r="H17" s="378"/>
      <c r="I17" s="378"/>
      <c r="J17" s="379"/>
      <c r="K17" s="380"/>
      <c r="L17" s="142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06">
        <f t="shared" si="1"/>
        <v>0</v>
      </c>
      <c r="AE17" s="107">
        <f t="shared" ref="AE17" si="4">F17+H17+J17+L17</f>
        <v>0</v>
      </c>
      <c r="AF17" s="133"/>
    </row>
    <row r="18" spans="1:32" x14ac:dyDescent="0.3">
      <c r="A18" s="109"/>
      <c r="B18" s="314" t="s">
        <v>35</v>
      </c>
      <c r="C18" s="110"/>
      <c r="D18" s="111"/>
      <c r="E18" s="147"/>
      <c r="F18" s="381"/>
      <c r="G18" s="382"/>
      <c r="H18" s="382"/>
      <c r="I18" s="382"/>
      <c r="J18" s="383"/>
      <c r="K18" s="384"/>
      <c r="L18" s="110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44"/>
      <c r="AE18" s="110"/>
      <c r="AF18" s="145"/>
    </row>
    <row r="19" spans="1:32" x14ac:dyDescent="0.3">
      <c r="A19" s="113">
        <v>1</v>
      </c>
      <c r="B19" s="298" t="s">
        <v>201</v>
      </c>
      <c r="C19" s="227">
        <v>315000</v>
      </c>
      <c r="D19" s="227">
        <v>315000</v>
      </c>
      <c r="E19" s="299"/>
      <c r="F19" s="385">
        <v>315000</v>
      </c>
      <c r="G19" s="386"/>
      <c r="H19" s="386"/>
      <c r="I19" s="386"/>
      <c r="J19" s="365"/>
      <c r="K19" s="366"/>
      <c r="L19" s="114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37">
        <f>SUM(F19:AC19)</f>
        <v>315000</v>
      </c>
      <c r="AE19" s="114">
        <f>F19+H19+J19</f>
        <v>315000</v>
      </c>
      <c r="AF19" s="138">
        <f t="shared" si="3"/>
        <v>1</v>
      </c>
    </row>
    <row r="20" spans="1:32" x14ac:dyDescent="0.3">
      <c r="A20" s="118">
        <v>2</v>
      </c>
      <c r="B20" s="129" t="s">
        <v>200</v>
      </c>
      <c r="C20" s="130">
        <v>16800</v>
      </c>
      <c r="D20" s="130">
        <v>16800</v>
      </c>
      <c r="E20" s="226"/>
      <c r="F20" s="387">
        <v>16800</v>
      </c>
      <c r="G20" s="368"/>
      <c r="H20" s="368"/>
      <c r="I20" s="368"/>
      <c r="J20" s="369"/>
      <c r="K20" s="370"/>
      <c r="L20" s="107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06">
        <f t="shared" ref="AD20:AD30" si="5">SUM(F20:AC20)</f>
        <v>16800</v>
      </c>
      <c r="AE20" s="107">
        <f t="shared" ref="AE20:AE28" si="6">F20+H20+J20</f>
        <v>16800</v>
      </c>
      <c r="AF20" s="108">
        <f t="shared" si="3"/>
        <v>1</v>
      </c>
    </row>
    <row r="21" spans="1:32" x14ac:dyDescent="0.3">
      <c r="A21" s="118">
        <v>3</v>
      </c>
      <c r="B21" s="129" t="s">
        <v>147</v>
      </c>
      <c r="C21" s="130">
        <v>70100</v>
      </c>
      <c r="D21" s="130">
        <v>70100</v>
      </c>
      <c r="E21" s="226"/>
      <c r="F21" s="387">
        <v>70100</v>
      </c>
      <c r="G21" s="368"/>
      <c r="H21" s="368"/>
      <c r="I21" s="368"/>
      <c r="J21" s="369"/>
      <c r="K21" s="370"/>
      <c r="L21" s="107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06">
        <f t="shared" si="5"/>
        <v>70100</v>
      </c>
      <c r="AE21" s="107">
        <f t="shared" si="6"/>
        <v>70100</v>
      </c>
      <c r="AF21" s="108">
        <f t="shared" si="3"/>
        <v>1</v>
      </c>
    </row>
    <row r="22" spans="1:32" x14ac:dyDescent="0.3">
      <c r="A22" s="118">
        <v>4</v>
      </c>
      <c r="B22" s="129" t="s">
        <v>149</v>
      </c>
      <c r="C22" s="130">
        <v>55500</v>
      </c>
      <c r="D22" s="130">
        <v>55500</v>
      </c>
      <c r="E22" s="226"/>
      <c r="F22" s="387">
        <v>55500</v>
      </c>
      <c r="G22" s="368"/>
      <c r="H22" s="368"/>
      <c r="I22" s="368"/>
      <c r="J22" s="369"/>
      <c r="K22" s="370"/>
      <c r="L22" s="107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06">
        <f t="shared" si="5"/>
        <v>55500</v>
      </c>
      <c r="AE22" s="107">
        <f t="shared" si="6"/>
        <v>55500</v>
      </c>
      <c r="AF22" s="108">
        <f t="shared" si="3"/>
        <v>1</v>
      </c>
    </row>
    <row r="23" spans="1:32" x14ac:dyDescent="0.3">
      <c r="A23" s="118">
        <v>5</v>
      </c>
      <c r="B23" s="129" t="s">
        <v>152</v>
      </c>
      <c r="C23" s="130">
        <v>21400</v>
      </c>
      <c r="D23" s="130"/>
      <c r="E23" s="226">
        <v>21400</v>
      </c>
      <c r="F23" s="387"/>
      <c r="G23" s="368">
        <v>21400</v>
      </c>
      <c r="H23" s="368"/>
      <c r="I23" s="368"/>
      <c r="J23" s="369"/>
      <c r="K23" s="370"/>
      <c r="L23" s="107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06">
        <f t="shared" si="5"/>
        <v>21400</v>
      </c>
      <c r="AE23" s="107">
        <f t="shared" si="6"/>
        <v>0</v>
      </c>
      <c r="AF23" s="108">
        <f t="shared" si="3"/>
        <v>0</v>
      </c>
    </row>
    <row r="24" spans="1:32" x14ac:dyDescent="0.3">
      <c r="A24" s="118">
        <v>6</v>
      </c>
      <c r="B24" s="129" t="s">
        <v>155</v>
      </c>
      <c r="C24" s="130">
        <v>18700</v>
      </c>
      <c r="D24" s="130">
        <v>18700</v>
      </c>
      <c r="E24" s="226"/>
      <c r="F24" s="387">
        <v>18700</v>
      </c>
      <c r="G24" s="368"/>
      <c r="H24" s="368"/>
      <c r="I24" s="368"/>
      <c r="J24" s="369"/>
      <c r="K24" s="370"/>
      <c r="L24" s="107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06">
        <f t="shared" si="5"/>
        <v>18700</v>
      </c>
      <c r="AE24" s="107">
        <f t="shared" si="6"/>
        <v>18700</v>
      </c>
      <c r="AF24" s="108">
        <f t="shared" si="3"/>
        <v>1</v>
      </c>
    </row>
    <row r="25" spans="1:32" x14ac:dyDescent="0.3">
      <c r="A25" s="118">
        <v>7</v>
      </c>
      <c r="B25" s="129" t="s">
        <v>158</v>
      </c>
      <c r="C25" s="130">
        <v>2800</v>
      </c>
      <c r="D25" s="130">
        <v>2800</v>
      </c>
      <c r="E25" s="307"/>
      <c r="F25" s="387">
        <v>2800</v>
      </c>
      <c r="G25" s="368"/>
      <c r="H25" s="368"/>
      <c r="I25" s="368"/>
      <c r="J25" s="369"/>
      <c r="K25" s="370"/>
      <c r="L25" s="107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06">
        <f t="shared" si="5"/>
        <v>2800</v>
      </c>
      <c r="AE25" s="107">
        <f t="shared" si="6"/>
        <v>2800</v>
      </c>
      <c r="AF25" s="108">
        <f t="shared" si="3"/>
        <v>1</v>
      </c>
    </row>
    <row r="26" spans="1:32" x14ac:dyDescent="0.3">
      <c r="A26" s="118">
        <v>8</v>
      </c>
      <c r="B26" s="129" t="s">
        <v>161</v>
      </c>
      <c r="C26" s="130">
        <v>13600</v>
      </c>
      <c r="D26" s="130"/>
      <c r="E26" s="307">
        <v>13600</v>
      </c>
      <c r="F26" s="387"/>
      <c r="G26" s="368">
        <v>13600</v>
      </c>
      <c r="H26" s="368"/>
      <c r="I26" s="368"/>
      <c r="J26" s="369"/>
      <c r="K26" s="370"/>
      <c r="L26" s="127"/>
      <c r="M26" s="128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06">
        <f t="shared" si="5"/>
        <v>13600</v>
      </c>
      <c r="AE26" s="107">
        <f t="shared" si="6"/>
        <v>0</v>
      </c>
      <c r="AF26" s="108">
        <f t="shared" si="3"/>
        <v>0</v>
      </c>
    </row>
    <row r="27" spans="1:32" x14ac:dyDescent="0.3">
      <c r="A27" s="118">
        <v>9</v>
      </c>
      <c r="B27" s="129" t="s">
        <v>164</v>
      </c>
      <c r="C27" s="130">
        <v>3500</v>
      </c>
      <c r="D27" s="130"/>
      <c r="E27" s="307">
        <v>3500</v>
      </c>
      <c r="F27" s="387"/>
      <c r="G27" s="368">
        <v>3500</v>
      </c>
      <c r="H27" s="368"/>
      <c r="I27" s="368"/>
      <c r="J27" s="369"/>
      <c r="K27" s="370"/>
      <c r="L27" s="127"/>
      <c r="M27" s="128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06">
        <f t="shared" si="5"/>
        <v>3500</v>
      </c>
      <c r="AE27" s="107">
        <f t="shared" si="6"/>
        <v>0</v>
      </c>
      <c r="AF27" s="108">
        <f t="shared" si="3"/>
        <v>0</v>
      </c>
    </row>
    <row r="28" spans="1:32" x14ac:dyDescent="0.3">
      <c r="A28" s="118">
        <v>10</v>
      </c>
      <c r="B28" s="129" t="s">
        <v>167</v>
      </c>
      <c r="C28" s="130">
        <v>2500</v>
      </c>
      <c r="D28" s="130"/>
      <c r="E28" s="307">
        <v>2500</v>
      </c>
      <c r="F28" s="387"/>
      <c r="G28" s="368">
        <v>2500</v>
      </c>
      <c r="H28" s="368"/>
      <c r="I28" s="368"/>
      <c r="J28" s="369"/>
      <c r="K28" s="370"/>
      <c r="L28" s="127"/>
      <c r="M28" s="128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06">
        <f t="shared" si="5"/>
        <v>2500</v>
      </c>
      <c r="AE28" s="107">
        <f t="shared" si="6"/>
        <v>0</v>
      </c>
      <c r="AF28" s="108">
        <f t="shared" si="3"/>
        <v>0</v>
      </c>
    </row>
    <row r="29" spans="1:32" s="97" customFormat="1" x14ac:dyDescent="0.3">
      <c r="A29" s="118">
        <v>11</v>
      </c>
      <c r="B29" s="129" t="s">
        <v>547</v>
      </c>
      <c r="C29" s="130">
        <v>41730</v>
      </c>
      <c r="D29" s="131"/>
      <c r="E29" s="307">
        <v>41730</v>
      </c>
      <c r="F29" s="387"/>
      <c r="G29" s="368"/>
      <c r="H29" s="368"/>
      <c r="I29" s="368"/>
      <c r="J29" s="369"/>
      <c r="K29" s="370"/>
      <c r="L29" s="127"/>
      <c r="M29" s="128">
        <v>41730</v>
      </c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06">
        <f t="shared" si="5"/>
        <v>41730</v>
      </c>
      <c r="AE29" s="107"/>
      <c r="AF29" s="108">
        <f t="shared" si="3"/>
        <v>0</v>
      </c>
    </row>
    <row r="30" spans="1:32" s="97" customFormat="1" hidden="1" x14ac:dyDescent="0.3">
      <c r="A30" s="118"/>
      <c r="B30" s="129"/>
      <c r="C30" s="130"/>
      <c r="D30" s="131"/>
      <c r="E30" s="307"/>
      <c r="F30" s="387"/>
      <c r="G30" s="368"/>
      <c r="H30" s="368"/>
      <c r="I30" s="368"/>
      <c r="J30" s="369"/>
      <c r="K30" s="370"/>
      <c r="L30" s="127"/>
      <c r="M30" s="128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06">
        <f t="shared" si="5"/>
        <v>0</v>
      </c>
      <c r="AE30" s="107"/>
      <c r="AF30" s="108" t="e">
        <f t="shared" si="3"/>
        <v>#DIV/0!</v>
      </c>
    </row>
    <row r="31" spans="1:32" s="97" customFormat="1" hidden="1" x14ac:dyDescent="0.3">
      <c r="A31" s="300"/>
      <c r="B31" s="301"/>
      <c r="C31" s="228"/>
      <c r="D31" s="302"/>
      <c r="E31" s="308"/>
      <c r="F31" s="388"/>
      <c r="G31" s="389"/>
      <c r="H31" s="389"/>
      <c r="I31" s="389"/>
      <c r="J31" s="390"/>
      <c r="K31" s="391"/>
      <c r="L31" s="357"/>
      <c r="M31" s="358"/>
      <c r="N31" s="304"/>
      <c r="O31" s="304"/>
      <c r="P31" s="304"/>
      <c r="Q31" s="304"/>
      <c r="R31" s="304"/>
      <c r="S31" s="304"/>
      <c r="T31" s="304"/>
      <c r="U31" s="304"/>
      <c r="V31" s="304"/>
      <c r="W31" s="304"/>
      <c r="X31" s="304"/>
      <c r="Y31" s="304"/>
      <c r="Z31" s="304"/>
      <c r="AA31" s="304"/>
      <c r="AB31" s="304"/>
      <c r="AC31" s="304"/>
      <c r="AD31" s="305">
        <f t="shared" ref="AD31" si="7">SUM(F31:AC31)</f>
        <v>0</v>
      </c>
      <c r="AE31" s="107">
        <f t="shared" ref="AE31" si="8">F31+H31</f>
        <v>0</v>
      </c>
      <c r="AF31" s="108" t="e">
        <f t="shared" si="3"/>
        <v>#DIV/0!</v>
      </c>
    </row>
    <row r="32" spans="1:32" x14ac:dyDescent="0.3">
      <c r="A32" s="169"/>
      <c r="B32" s="315" t="s">
        <v>36</v>
      </c>
      <c r="C32" s="170"/>
      <c r="D32" s="171"/>
      <c r="E32" s="309"/>
      <c r="F32" s="392"/>
      <c r="G32" s="393"/>
      <c r="H32" s="393"/>
      <c r="I32" s="393"/>
      <c r="J32" s="394"/>
      <c r="K32" s="393"/>
      <c r="L32" s="171"/>
      <c r="M32" s="172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175"/>
      <c r="AE32" s="173"/>
      <c r="AF32" s="176"/>
    </row>
    <row r="33" spans="1:32" x14ac:dyDescent="0.3">
      <c r="A33" s="113">
        <v>1</v>
      </c>
      <c r="B33" s="136" t="s">
        <v>37</v>
      </c>
      <c r="C33" s="230">
        <v>298000</v>
      </c>
      <c r="D33" s="230">
        <v>298000</v>
      </c>
      <c r="E33" s="310"/>
      <c r="F33" s="395"/>
      <c r="G33" s="386"/>
      <c r="H33" s="386">
        <v>1893900</v>
      </c>
      <c r="I33" s="386"/>
      <c r="J33" s="365"/>
      <c r="K33" s="366"/>
      <c r="L33" s="359"/>
      <c r="M33" s="360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37">
        <f>SUM(F33:AC33)</f>
        <v>1893900</v>
      </c>
      <c r="AE33" s="115">
        <f>F33+H33+J33+L33</f>
        <v>1893900</v>
      </c>
      <c r="AF33" s="138">
        <f>AE33/AD33</f>
        <v>1</v>
      </c>
    </row>
    <row r="34" spans="1:32" x14ac:dyDescent="0.3">
      <c r="A34" s="118">
        <v>2</v>
      </c>
      <c r="B34" s="119" t="s">
        <v>38</v>
      </c>
      <c r="C34" s="231">
        <v>1535000</v>
      </c>
      <c r="D34" s="231">
        <v>1535000</v>
      </c>
      <c r="E34" s="311"/>
      <c r="F34" s="396"/>
      <c r="G34" s="368"/>
      <c r="H34" s="368">
        <v>497550</v>
      </c>
      <c r="I34" s="368"/>
      <c r="J34" s="369"/>
      <c r="K34" s="370"/>
      <c r="L34" s="127">
        <v>960860</v>
      </c>
      <c r="M34" s="128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06">
        <f t="shared" ref="AD34:AD40" si="9">SUM(F34:AC34)</f>
        <v>1458410</v>
      </c>
      <c r="AE34" s="339">
        <f t="shared" ref="AE34:AE39" si="10">F34+H34+J34+L34</f>
        <v>1458410</v>
      </c>
      <c r="AF34" s="108">
        <f>AE34/AD34</f>
        <v>1</v>
      </c>
    </row>
    <row r="35" spans="1:32" x14ac:dyDescent="0.3">
      <c r="A35" s="118">
        <v>3</v>
      </c>
      <c r="B35" s="119" t="s">
        <v>223</v>
      </c>
      <c r="C35" s="229">
        <v>17811000</v>
      </c>
      <c r="D35" s="229">
        <v>17811000</v>
      </c>
      <c r="E35" s="124"/>
      <c r="F35" s="367">
        <f>+ต.ค.64!C68+ต.ค.64!C72+ต.ค.64!C124</f>
        <v>4137583</v>
      </c>
      <c r="G35" s="368"/>
      <c r="H35" s="368">
        <f>497550+497500+14980000</f>
        <v>15975050</v>
      </c>
      <c r="I35" s="368"/>
      <c r="J35" s="369"/>
      <c r="K35" s="370"/>
      <c r="L35" s="127"/>
      <c r="M35" s="128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06">
        <f t="shared" si="9"/>
        <v>20112633</v>
      </c>
      <c r="AE35" s="339">
        <f>F35+H35+J35+L35</f>
        <v>20112633</v>
      </c>
      <c r="AF35" s="108">
        <f t="shared" ref="AF35:AF40" si="11">AE35/AD35</f>
        <v>1</v>
      </c>
    </row>
    <row r="36" spans="1:32" x14ac:dyDescent="0.3">
      <c r="A36" s="118">
        <v>4</v>
      </c>
      <c r="B36" s="119" t="s">
        <v>224</v>
      </c>
      <c r="C36" s="229">
        <v>3200000</v>
      </c>
      <c r="D36" s="229">
        <v>3200000</v>
      </c>
      <c r="E36" s="124"/>
      <c r="F36" s="396">
        <f>499904+499904</f>
        <v>999808</v>
      </c>
      <c r="G36" s="368"/>
      <c r="H36" s="368">
        <v>499904</v>
      </c>
      <c r="I36" s="368"/>
      <c r="J36" s="369"/>
      <c r="K36" s="370"/>
      <c r="L36" s="127">
        <f>+ม.ค.65!C23+ม.ค.65!C60</f>
        <v>713904</v>
      </c>
      <c r="M36" s="128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06">
        <f t="shared" si="9"/>
        <v>2213616</v>
      </c>
      <c r="AE36" s="339">
        <f>F36+H36+J36+L36</f>
        <v>2213616</v>
      </c>
      <c r="AF36" s="108">
        <f t="shared" si="11"/>
        <v>1</v>
      </c>
    </row>
    <row r="37" spans="1:32" s="97" customFormat="1" x14ac:dyDescent="0.3">
      <c r="A37" s="118">
        <v>5</v>
      </c>
      <c r="B37" s="119" t="s">
        <v>357</v>
      </c>
      <c r="C37" s="229">
        <v>120000</v>
      </c>
      <c r="D37" s="229"/>
      <c r="E37" s="321">
        <f>+C37</f>
        <v>120000</v>
      </c>
      <c r="F37" s="396"/>
      <c r="G37" s="368"/>
      <c r="H37" s="368"/>
      <c r="I37" s="368">
        <v>74900</v>
      </c>
      <c r="J37" s="369"/>
      <c r="K37" s="370"/>
      <c r="L37" s="127"/>
      <c r="M37" s="128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06">
        <f t="shared" si="9"/>
        <v>74900</v>
      </c>
      <c r="AE37" s="339">
        <f t="shared" si="10"/>
        <v>0</v>
      </c>
      <c r="AF37" s="108">
        <f t="shared" si="11"/>
        <v>0</v>
      </c>
    </row>
    <row r="38" spans="1:32" s="97" customFormat="1" x14ac:dyDescent="0.3">
      <c r="A38" s="118">
        <v>6</v>
      </c>
      <c r="B38" s="119" t="s">
        <v>358</v>
      </c>
      <c r="C38" s="229">
        <v>790000</v>
      </c>
      <c r="D38" s="229">
        <f>+C38</f>
        <v>790000</v>
      </c>
      <c r="E38" s="321"/>
      <c r="F38" s="396"/>
      <c r="G38" s="368"/>
      <c r="H38" s="368">
        <v>266376.5</v>
      </c>
      <c r="I38" s="368"/>
      <c r="J38" s="369"/>
      <c r="K38" s="370"/>
      <c r="L38" s="127">
        <v>262663.59999999998</v>
      </c>
      <c r="M38" s="128">
        <v>23015.7</v>
      </c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06">
        <f t="shared" si="9"/>
        <v>552055.79999999993</v>
      </c>
      <c r="AE38" s="339">
        <f>F38+H38+J38+L38</f>
        <v>529040.1</v>
      </c>
      <c r="AF38" s="108">
        <f t="shared" si="11"/>
        <v>0.9583091057099663</v>
      </c>
    </row>
    <row r="39" spans="1:32" s="97" customFormat="1" x14ac:dyDescent="0.3">
      <c r="A39" s="118">
        <v>7</v>
      </c>
      <c r="B39" s="119" t="s">
        <v>359</v>
      </c>
      <c r="C39" s="229">
        <v>210000</v>
      </c>
      <c r="D39" s="229"/>
      <c r="E39" s="321">
        <f>+C39</f>
        <v>210000</v>
      </c>
      <c r="F39" s="396"/>
      <c r="G39" s="368"/>
      <c r="H39" s="368"/>
      <c r="I39" s="368">
        <v>23181.55</v>
      </c>
      <c r="J39" s="369"/>
      <c r="K39" s="370">
        <v>4654.5</v>
      </c>
      <c r="L39" s="127"/>
      <c r="M39" s="128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06">
        <f t="shared" si="9"/>
        <v>27836.05</v>
      </c>
      <c r="AE39" s="339">
        <f t="shared" si="10"/>
        <v>0</v>
      </c>
      <c r="AF39" s="108">
        <f t="shared" si="11"/>
        <v>0</v>
      </c>
    </row>
    <row r="40" spans="1:32" s="97" customFormat="1" x14ac:dyDescent="0.3">
      <c r="A40" s="132">
        <v>8</v>
      </c>
      <c r="B40" s="139" t="s">
        <v>483</v>
      </c>
      <c r="C40" s="331">
        <v>814000</v>
      </c>
      <c r="D40" s="331">
        <f>+C40</f>
        <v>814000</v>
      </c>
      <c r="E40" s="332"/>
      <c r="F40" s="397"/>
      <c r="G40" s="398"/>
      <c r="H40" s="398"/>
      <c r="I40" s="398"/>
      <c r="J40" s="399"/>
      <c r="K40" s="400"/>
      <c r="L40" s="142">
        <f>+ม.ค.65!C45</f>
        <v>492200</v>
      </c>
      <c r="M40" s="143"/>
      <c r="N40" s="333"/>
      <c r="O40" s="333"/>
      <c r="P40" s="333"/>
      <c r="Q40" s="333"/>
      <c r="R40" s="333"/>
      <c r="S40" s="333"/>
      <c r="T40" s="333"/>
      <c r="U40" s="333"/>
      <c r="V40" s="333"/>
      <c r="W40" s="333"/>
      <c r="X40" s="333"/>
      <c r="Y40" s="333"/>
      <c r="Z40" s="333"/>
      <c r="AA40" s="333"/>
      <c r="AB40" s="333"/>
      <c r="AC40" s="333"/>
      <c r="AD40" s="106">
        <f t="shared" si="9"/>
        <v>492200</v>
      </c>
      <c r="AE40" s="340">
        <f>F40+H40+J40+L40</f>
        <v>492200</v>
      </c>
      <c r="AF40" s="108">
        <f t="shared" si="11"/>
        <v>1</v>
      </c>
    </row>
    <row r="41" spans="1:32" s="97" customFormat="1" hidden="1" x14ac:dyDescent="0.3">
      <c r="A41" s="132">
        <v>9</v>
      </c>
      <c r="B41" s="139"/>
      <c r="C41" s="331"/>
      <c r="D41" s="331"/>
      <c r="E41" s="332"/>
      <c r="F41" s="397"/>
      <c r="G41" s="398"/>
      <c r="H41" s="398"/>
      <c r="I41" s="398"/>
      <c r="J41" s="399"/>
      <c r="K41" s="400"/>
      <c r="L41" s="142"/>
      <c r="M41" s="143"/>
      <c r="N41" s="333"/>
      <c r="O41" s="333"/>
      <c r="P41" s="333"/>
      <c r="Q41" s="333"/>
      <c r="R41" s="333"/>
      <c r="S41" s="333"/>
      <c r="T41" s="333"/>
      <c r="U41" s="333"/>
      <c r="V41" s="333"/>
      <c r="W41" s="333"/>
      <c r="X41" s="333"/>
      <c r="Y41" s="333"/>
      <c r="Z41" s="333"/>
      <c r="AA41" s="333"/>
      <c r="AB41" s="333"/>
      <c r="AC41" s="333"/>
      <c r="AD41" s="334"/>
      <c r="AE41" s="340"/>
      <c r="AF41" s="133"/>
    </row>
    <row r="42" spans="1:32" s="97" customFormat="1" hidden="1" x14ac:dyDescent="0.3">
      <c r="A42" s="300">
        <v>10</v>
      </c>
      <c r="B42" s="322"/>
      <c r="C42" s="323"/>
      <c r="D42" s="323"/>
      <c r="E42" s="324"/>
      <c r="F42" s="401"/>
      <c r="G42" s="389"/>
      <c r="H42" s="389"/>
      <c r="I42" s="389"/>
      <c r="J42" s="390"/>
      <c r="K42" s="391"/>
      <c r="L42" s="303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304"/>
      <c r="X42" s="304"/>
      <c r="Y42" s="304"/>
      <c r="Z42" s="304"/>
      <c r="AA42" s="304"/>
      <c r="AB42" s="304"/>
      <c r="AC42" s="304"/>
      <c r="AD42" s="305">
        <f t="shared" ref="AD42" si="12">SUM(F42:AC42)</f>
        <v>0</v>
      </c>
      <c r="AE42" s="341">
        <f t="shared" ref="AE42" si="13">F42+H42+J42</f>
        <v>0</v>
      </c>
      <c r="AF42" s="325">
        <v>0</v>
      </c>
    </row>
    <row r="43" spans="1:32" x14ac:dyDescent="0.3">
      <c r="A43" s="152"/>
      <c r="B43" s="316" t="s">
        <v>47</v>
      </c>
      <c r="C43" s="153"/>
      <c r="D43" s="153"/>
      <c r="E43" s="154"/>
      <c r="F43" s="402">
        <f>ต.ค.64!C117</f>
        <v>5277240</v>
      </c>
      <c r="G43" s="403"/>
      <c r="H43" s="403"/>
      <c r="I43" s="403"/>
      <c r="J43" s="404"/>
      <c r="K43" s="405"/>
      <c r="L43" s="153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6">
        <f>SUM(F43:AC43)</f>
        <v>5277240</v>
      </c>
      <c r="AE43" s="337">
        <f>F43+H43+J43</f>
        <v>5277240</v>
      </c>
      <c r="AF43" s="157">
        <f t="shared" si="3"/>
        <v>1</v>
      </c>
    </row>
    <row r="44" spans="1:32" s="11" customFormat="1" ht="19.5" thickBot="1" x14ac:dyDescent="0.35">
      <c r="A44" s="148"/>
      <c r="B44" s="148" t="s">
        <v>41</v>
      </c>
      <c r="C44" s="149">
        <f>SUM(C9:C43)</f>
        <v>176730548.81</v>
      </c>
      <c r="D44" s="149">
        <f>SUM(D9:D43)</f>
        <v>176317818.81</v>
      </c>
      <c r="E44" s="225">
        <f>SUM(E9:E43)</f>
        <v>412730</v>
      </c>
      <c r="F44" s="406">
        <f t="shared" ref="F44:AC44" si="14">SUM(F9:F43)</f>
        <v>15045131</v>
      </c>
      <c r="G44" s="407">
        <f t="shared" si="14"/>
        <v>41000</v>
      </c>
      <c r="H44" s="407">
        <f t="shared" si="14"/>
        <v>30047850.5</v>
      </c>
      <c r="I44" s="407">
        <f>SUM(I9:I43)</f>
        <v>98081.55</v>
      </c>
      <c r="J44" s="407">
        <f>SUM(J9:J43)</f>
        <v>30688028</v>
      </c>
      <c r="K44" s="407">
        <f t="shared" si="14"/>
        <v>4654.5</v>
      </c>
      <c r="L44" s="149">
        <f>SUM(L9:L43)</f>
        <v>32403409.200000003</v>
      </c>
      <c r="M44" s="149">
        <f>SUM(M9:M43)</f>
        <v>64745.7</v>
      </c>
      <c r="N44" s="149">
        <f t="shared" si="14"/>
        <v>0</v>
      </c>
      <c r="O44" s="149">
        <f t="shared" si="14"/>
        <v>0</v>
      </c>
      <c r="P44" s="149">
        <f t="shared" si="14"/>
        <v>0</v>
      </c>
      <c r="Q44" s="149">
        <f t="shared" si="14"/>
        <v>0</v>
      </c>
      <c r="R44" s="149">
        <f t="shared" si="14"/>
        <v>0</v>
      </c>
      <c r="S44" s="149">
        <f t="shared" si="14"/>
        <v>0</v>
      </c>
      <c r="T44" s="149">
        <f t="shared" si="14"/>
        <v>0</v>
      </c>
      <c r="U44" s="149">
        <f t="shared" si="14"/>
        <v>0</v>
      </c>
      <c r="V44" s="149">
        <f t="shared" si="14"/>
        <v>0</v>
      </c>
      <c r="W44" s="149">
        <f t="shared" si="14"/>
        <v>0</v>
      </c>
      <c r="X44" s="149">
        <f t="shared" si="14"/>
        <v>0</v>
      </c>
      <c r="Y44" s="149">
        <f t="shared" si="14"/>
        <v>0</v>
      </c>
      <c r="Z44" s="149">
        <f t="shared" si="14"/>
        <v>0</v>
      </c>
      <c r="AA44" s="149">
        <f t="shared" si="14"/>
        <v>0</v>
      </c>
      <c r="AB44" s="149">
        <f t="shared" si="14"/>
        <v>0</v>
      </c>
      <c r="AC44" s="150">
        <f t="shared" si="14"/>
        <v>0</v>
      </c>
      <c r="AD44" s="317">
        <f>SUM(AD9:AD42)</f>
        <v>103115660.44999999</v>
      </c>
      <c r="AE44" s="338">
        <f>SUM(AE9:AE42)</f>
        <v>102907178.69999999</v>
      </c>
      <c r="AF44" s="151">
        <f>AE44/AD44</f>
        <v>0.99797817568068536</v>
      </c>
    </row>
    <row r="45" spans="1:32" s="11" customFormat="1" ht="24" customHeight="1" thickTop="1" x14ac:dyDescent="0.3">
      <c r="A45" s="222"/>
      <c r="B45" s="222"/>
      <c r="C45" s="159"/>
      <c r="D45" s="17"/>
      <c r="E45" s="17"/>
      <c r="F45" s="17"/>
      <c r="G45" s="160"/>
      <c r="H45" s="17"/>
      <c r="I45" s="306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8"/>
    </row>
    <row r="46" spans="1:32" s="11" customFormat="1" x14ac:dyDescent="0.3">
      <c r="A46" s="223"/>
      <c r="B46" s="11" t="s">
        <v>42</v>
      </c>
      <c r="C46" s="216">
        <f>SUM(C44*0.3)</f>
        <v>53019164.642999999</v>
      </c>
      <c r="D46" s="13"/>
      <c r="E46" s="13"/>
      <c r="F46" s="13"/>
      <c r="G46" s="19"/>
      <c r="H46" s="19"/>
      <c r="I46" s="312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3"/>
      <c r="AF46" s="20"/>
    </row>
    <row r="47" spans="1:32" s="11" customFormat="1" x14ac:dyDescent="0.3">
      <c r="B47" s="11" t="s">
        <v>50</v>
      </c>
      <c r="C47" s="224">
        <f>SUM(AE44)</f>
        <v>102907178.69999999</v>
      </c>
      <c r="D47" s="17"/>
      <c r="E47" s="17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</row>
    <row r="48" spans="1:32" s="11" customFormat="1" ht="19.5" thickBot="1" x14ac:dyDescent="0.35">
      <c r="B48" s="11" t="s">
        <v>51</v>
      </c>
      <c r="C48" s="217">
        <f>C47-C46</f>
        <v>49888014.056999989</v>
      </c>
      <c r="D48" s="105"/>
      <c r="E48" s="105"/>
      <c r="F48" s="13"/>
      <c r="G48" s="158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</row>
    <row r="49" spans="2:31" s="11" customFormat="1" ht="19.5" thickTop="1" x14ac:dyDescent="0.3">
      <c r="B49" s="11" t="s">
        <v>59</v>
      </c>
      <c r="C49" s="218">
        <f>SUM(C47/C46)</f>
        <v>1.9409430418777183</v>
      </c>
      <c r="D49" s="20"/>
      <c r="E49" s="20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</row>
    <row r="50" spans="2:31" s="11" customFormat="1" x14ac:dyDescent="0.3"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</row>
  </sheetData>
  <mergeCells count="46">
    <mergeCell ref="C6:E6"/>
    <mergeCell ref="AD5:AF5"/>
    <mergeCell ref="AB5:AC5"/>
    <mergeCell ref="AB6:AB7"/>
    <mergeCell ref="AC6:AC7"/>
    <mergeCell ref="X5:Y5"/>
    <mergeCell ref="X6:X7"/>
    <mergeCell ref="Y6:Y7"/>
    <mergeCell ref="Z5:AA5"/>
    <mergeCell ref="Z6:Z7"/>
    <mergeCell ref="AA6:AA7"/>
    <mergeCell ref="AF6:AF7"/>
    <mergeCell ref="Q6:Q7"/>
    <mergeCell ref="R6:R7"/>
    <mergeCell ref="W6:W7"/>
    <mergeCell ref="T5:U5"/>
    <mergeCell ref="T6:T7"/>
    <mergeCell ref="U6:U7"/>
    <mergeCell ref="P6:P7"/>
    <mergeCell ref="L5:M5"/>
    <mergeCell ref="L6:L7"/>
    <mergeCell ref="M6:M7"/>
    <mergeCell ref="N6:N7"/>
    <mergeCell ref="O6:O7"/>
    <mergeCell ref="H5:I5"/>
    <mergeCell ref="H6:H7"/>
    <mergeCell ref="I6:I7"/>
    <mergeCell ref="J5:K5"/>
    <mergeCell ref="J6:J7"/>
    <mergeCell ref="K6:K7"/>
    <mergeCell ref="A1:AF1"/>
    <mergeCell ref="A2:AF2"/>
    <mergeCell ref="A3:AF3"/>
    <mergeCell ref="A6:A7"/>
    <mergeCell ref="B6:B7"/>
    <mergeCell ref="F6:F7"/>
    <mergeCell ref="G6:G7"/>
    <mergeCell ref="AD6:AD7"/>
    <mergeCell ref="AE6:AE7"/>
    <mergeCell ref="S6:S7"/>
    <mergeCell ref="N5:O5"/>
    <mergeCell ref="P5:Q5"/>
    <mergeCell ref="R5:S5"/>
    <mergeCell ref="V5:W5"/>
    <mergeCell ref="V6:V7"/>
    <mergeCell ref="F5:G5"/>
  </mergeCells>
  <printOptions horizontalCentered="1"/>
  <pageMargins left="0" right="0" top="0" bottom="0" header="0.31496062992125984" footer="0.19685039370078741"/>
  <pageSetup paperSize="9" scale="6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D32F7-6CD2-428C-B797-5F5441086C00}">
  <sheetPr codeName="Sheet4"/>
  <dimension ref="A1:N145"/>
  <sheetViews>
    <sheetView topLeftCell="A61" zoomScaleNormal="100" workbookViewId="0">
      <pane xSplit="2" topLeftCell="C1" activePane="topRight" state="frozen"/>
      <selection activeCell="A6" sqref="A6"/>
      <selection pane="topRight" activeCell="B74" sqref="B74"/>
    </sheetView>
  </sheetViews>
  <sheetFormatPr defaultColWidth="8.25" defaultRowHeight="21" x14ac:dyDescent="0.2"/>
  <cols>
    <col min="1" max="1" width="5.5" style="21" customWidth="1"/>
    <col min="2" max="2" width="34.25" style="94" customWidth="1"/>
    <col min="3" max="3" width="11.375" style="21" customWidth="1"/>
    <col min="4" max="4" width="9.75" style="21" bestFit="1" customWidth="1"/>
    <col min="5" max="5" width="9.625" style="21" bestFit="1" customWidth="1"/>
    <col min="6" max="6" width="20" style="94" customWidth="1"/>
    <col min="7" max="7" width="10.25" style="95" customWidth="1"/>
    <col min="8" max="8" width="17.5" style="188" customWidth="1"/>
    <col min="9" max="9" width="10.375" style="96" customWidth="1"/>
    <col min="10" max="10" width="11.25" style="21" bestFit="1" customWidth="1"/>
    <col min="11" max="11" width="13" style="21" customWidth="1"/>
    <col min="12" max="12" width="30" style="21" customWidth="1"/>
    <col min="13" max="13" width="5.125" style="21" bestFit="1" customWidth="1"/>
    <col min="14" max="14" width="7.375" style="21" customWidth="1"/>
    <col min="15" max="16384" width="8.25" style="21"/>
  </cols>
  <sheetData>
    <row r="1" spans="1:14" x14ac:dyDescent="0.2">
      <c r="A1" s="472"/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103"/>
      <c r="N1" s="215" t="s">
        <v>60</v>
      </c>
    </row>
    <row r="2" spans="1:14" x14ac:dyDescent="0.2">
      <c r="A2" s="478" t="s">
        <v>61</v>
      </c>
      <c r="B2" s="478"/>
      <c r="C2" s="478"/>
      <c r="D2" s="478"/>
      <c r="E2" s="478"/>
      <c r="F2" s="478"/>
      <c r="G2" s="478"/>
      <c r="H2" s="478"/>
      <c r="I2" s="478"/>
      <c r="J2" s="478"/>
      <c r="K2" s="478"/>
      <c r="L2" s="478"/>
      <c r="M2" s="478"/>
      <c r="N2" s="478"/>
    </row>
    <row r="3" spans="1:14" x14ac:dyDescent="0.2">
      <c r="A3" s="478" t="s">
        <v>62</v>
      </c>
      <c r="B3" s="478"/>
      <c r="C3" s="478"/>
      <c r="D3" s="478"/>
      <c r="E3" s="478"/>
      <c r="F3" s="478"/>
      <c r="G3" s="478"/>
      <c r="H3" s="478"/>
      <c r="I3" s="478"/>
      <c r="J3" s="478"/>
      <c r="K3" s="478"/>
      <c r="L3" s="478"/>
      <c r="M3" s="478"/>
      <c r="N3" s="478"/>
    </row>
    <row r="4" spans="1:14" x14ac:dyDescent="0.2">
      <c r="A4" s="479" t="s">
        <v>63</v>
      </c>
      <c r="B4" s="479"/>
      <c r="C4" s="479"/>
      <c r="D4" s="479"/>
      <c r="E4" s="479"/>
      <c r="F4" s="479"/>
      <c r="G4" s="479"/>
      <c r="H4" s="479"/>
      <c r="I4" s="479"/>
      <c r="J4" s="479"/>
      <c r="K4" s="479"/>
      <c r="L4" s="479"/>
      <c r="M4" s="479"/>
      <c r="N4" s="479"/>
    </row>
    <row r="5" spans="1:14" ht="17.25" customHeight="1" x14ac:dyDescent="0.2">
      <c r="A5" s="22"/>
      <c r="B5" s="22"/>
      <c r="C5" s="22"/>
      <c r="D5" s="22"/>
      <c r="E5" s="22"/>
      <c r="F5" s="22"/>
      <c r="G5" s="23"/>
      <c r="H5" s="185"/>
      <c r="I5" s="24"/>
      <c r="J5" s="22"/>
      <c r="K5" s="22"/>
      <c r="L5" s="22"/>
    </row>
    <row r="6" spans="1:14" s="25" customFormat="1" ht="47.25" customHeight="1" x14ac:dyDescent="0.2">
      <c r="A6" s="473" t="s">
        <v>1</v>
      </c>
      <c r="B6" s="474" t="s">
        <v>64</v>
      </c>
      <c r="C6" s="471" t="s">
        <v>65</v>
      </c>
      <c r="D6" s="473" t="s">
        <v>66</v>
      </c>
      <c r="E6" s="473" t="s">
        <v>4</v>
      </c>
      <c r="F6" s="473" t="s">
        <v>5</v>
      </c>
      <c r="G6" s="473"/>
      <c r="H6" s="473" t="s">
        <v>67</v>
      </c>
      <c r="I6" s="473"/>
      <c r="J6" s="476" t="s">
        <v>68</v>
      </c>
      <c r="K6" s="471" t="s">
        <v>8</v>
      </c>
      <c r="L6" s="468" t="s">
        <v>20</v>
      </c>
      <c r="M6" s="469" t="s">
        <v>203</v>
      </c>
      <c r="N6" s="470"/>
    </row>
    <row r="7" spans="1:14" s="25" customFormat="1" ht="54.75" customHeight="1" x14ac:dyDescent="0.2">
      <c r="A7" s="473"/>
      <c r="B7" s="475"/>
      <c r="C7" s="471"/>
      <c r="D7" s="473"/>
      <c r="E7" s="473"/>
      <c r="F7" s="104" t="s">
        <v>9</v>
      </c>
      <c r="G7" s="219" t="s">
        <v>69</v>
      </c>
      <c r="H7" s="102" t="s">
        <v>10</v>
      </c>
      <c r="I7" s="220" t="s">
        <v>70</v>
      </c>
      <c r="J7" s="477"/>
      <c r="K7" s="471"/>
      <c r="L7" s="468"/>
      <c r="M7" s="101" t="s">
        <v>21</v>
      </c>
      <c r="N7" s="101" t="s">
        <v>225</v>
      </c>
    </row>
    <row r="8" spans="1:14" s="25" customFormat="1" ht="30.75" x14ac:dyDescent="0.25">
      <c r="A8" s="26">
        <v>1</v>
      </c>
      <c r="B8" s="27" t="s">
        <v>71</v>
      </c>
      <c r="C8" s="28">
        <v>315000</v>
      </c>
      <c r="D8" s="29">
        <v>312547</v>
      </c>
      <c r="E8" s="30" t="s">
        <v>13</v>
      </c>
      <c r="F8" s="179" t="s">
        <v>72</v>
      </c>
      <c r="G8" s="31">
        <v>312547</v>
      </c>
      <c r="H8" s="179" t="s">
        <v>72</v>
      </c>
      <c r="I8" s="31">
        <v>312547</v>
      </c>
      <c r="J8" s="32" t="s">
        <v>19</v>
      </c>
      <c r="K8" s="33"/>
      <c r="L8" s="33" t="s">
        <v>22</v>
      </c>
      <c r="M8" s="200" t="s">
        <v>209</v>
      </c>
      <c r="N8" s="200"/>
    </row>
    <row r="9" spans="1:14" s="25" customFormat="1" ht="30.75" x14ac:dyDescent="0.2">
      <c r="A9" s="26"/>
      <c r="B9" s="34"/>
      <c r="C9" s="35"/>
      <c r="D9" s="36"/>
      <c r="E9" s="26"/>
      <c r="F9" s="178"/>
      <c r="G9" s="37"/>
      <c r="H9" s="52"/>
      <c r="I9" s="38"/>
      <c r="J9" s="26"/>
      <c r="K9" s="39">
        <v>44470</v>
      </c>
      <c r="L9" s="39"/>
      <c r="M9" s="201"/>
      <c r="N9" s="201"/>
    </row>
    <row r="10" spans="1:14" s="25" customFormat="1" ht="30.75" x14ac:dyDescent="0.2">
      <c r="A10" s="26"/>
      <c r="B10" s="34"/>
      <c r="C10" s="35"/>
      <c r="D10" s="36"/>
      <c r="E10" s="40"/>
      <c r="F10" s="178"/>
      <c r="G10" s="41"/>
      <c r="H10" s="52"/>
      <c r="I10" s="38"/>
      <c r="J10" s="26"/>
      <c r="K10" s="39" t="s">
        <v>73</v>
      </c>
      <c r="L10" s="39"/>
      <c r="M10" s="201"/>
      <c r="N10" s="201"/>
    </row>
    <row r="11" spans="1:14" s="25" customFormat="1" ht="30.75" x14ac:dyDescent="0.2">
      <c r="A11" s="43"/>
      <c r="B11" s="44"/>
      <c r="C11" s="45"/>
      <c r="D11" s="46"/>
      <c r="E11" s="47"/>
      <c r="F11" s="180"/>
      <c r="G11" s="48"/>
      <c r="H11" s="181"/>
      <c r="I11" s="49"/>
      <c r="J11" s="43"/>
      <c r="K11" s="50"/>
      <c r="L11" s="50"/>
      <c r="M11" s="202"/>
      <c r="N11" s="202"/>
    </row>
    <row r="12" spans="1:14" s="25" customFormat="1" ht="31.5" x14ac:dyDescent="0.25">
      <c r="A12" s="26">
        <v>2</v>
      </c>
      <c r="B12" s="34" t="s">
        <v>74</v>
      </c>
      <c r="C12" s="35">
        <v>499904</v>
      </c>
      <c r="D12" s="51">
        <v>499829.1</v>
      </c>
      <c r="E12" s="40" t="s">
        <v>13</v>
      </c>
      <c r="F12" s="178" t="s">
        <v>75</v>
      </c>
      <c r="G12" s="41">
        <v>484614.77</v>
      </c>
      <c r="H12" s="178" t="s">
        <v>75</v>
      </c>
      <c r="I12" s="41">
        <v>484614.77</v>
      </c>
      <c r="J12" s="52" t="s">
        <v>19</v>
      </c>
      <c r="K12" s="53" t="s">
        <v>76</v>
      </c>
      <c r="L12" s="53" t="s">
        <v>40</v>
      </c>
      <c r="M12" s="203" t="s">
        <v>209</v>
      </c>
      <c r="N12" s="203"/>
    </row>
    <row r="13" spans="1:14" s="25" customFormat="1" ht="30.75" x14ac:dyDescent="0.2">
      <c r="A13" s="26"/>
      <c r="B13" s="34" t="s">
        <v>77</v>
      </c>
      <c r="C13" s="35"/>
      <c r="D13" s="36"/>
      <c r="E13" s="26"/>
      <c r="F13" s="178"/>
      <c r="G13" s="37"/>
      <c r="H13" s="52"/>
      <c r="I13" s="38"/>
      <c r="J13" s="26"/>
      <c r="K13" s="39">
        <v>44470</v>
      </c>
      <c r="L13" s="39"/>
      <c r="M13" s="204"/>
      <c r="N13" s="204"/>
    </row>
    <row r="14" spans="1:14" s="25" customFormat="1" ht="30.75" x14ac:dyDescent="0.2">
      <c r="A14" s="26"/>
      <c r="B14" s="34" t="s">
        <v>78</v>
      </c>
      <c r="C14" s="35"/>
      <c r="D14" s="36"/>
      <c r="E14" s="40"/>
      <c r="F14" s="178"/>
      <c r="G14" s="41"/>
      <c r="H14" s="52"/>
      <c r="I14" s="38"/>
      <c r="J14" s="26"/>
      <c r="K14" s="39" t="s">
        <v>79</v>
      </c>
      <c r="L14" s="39"/>
      <c r="M14" s="204"/>
      <c r="N14" s="204"/>
    </row>
    <row r="15" spans="1:14" s="25" customFormat="1" ht="30.75" x14ac:dyDescent="0.2">
      <c r="A15" s="26"/>
      <c r="B15" s="42"/>
      <c r="C15" s="35"/>
      <c r="D15" s="36"/>
      <c r="E15" s="40"/>
      <c r="F15" s="178"/>
      <c r="G15" s="41"/>
      <c r="H15" s="52"/>
      <c r="I15" s="38"/>
      <c r="J15" s="26"/>
      <c r="K15" s="39"/>
      <c r="L15" s="39"/>
      <c r="M15" s="204"/>
      <c r="N15" s="204"/>
    </row>
    <row r="16" spans="1:14" s="25" customFormat="1" ht="30.75" x14ac:dyDescent="0.2">
      <c r="A16" s="43"/>
      <c r="B16" s="54"/>
      <c r="C16" s="45"/>
      <c r="D16" s="46"/>
      <c r="E16" s="47"/>
      <c r="F16" s="181"/>
      <c r="G16" s="49"/>
      <c r="H16" s="181"/>
      <c r="I16" s="49"/>
      <c r="J16" s="43"/>
      <c r="K16" s="55"/>
      <c r="L16" s="55"/>
      <c r="M16" s="205"/>
      <c r="N16" s="205"/>
    </row>
    <row r="17" spans="1:14" s="25" customFormat="1" ht="30.75" x14ac:dyDescent="0.25">
      <c r="A17" s="56">
        <v>3</v>
      </c>
      <c r="B17" s="34" t="s">
        <v>80</v>
      </c>
      <c r="C17" s="28">
        <v>499904</v>
      </c>
      <c r="D17" s="29">
        <v>499829.1</v>
      </c>
      <c r="E17" s="30" t="s">
        <v>13</v>
      </c>
      <c r="F17" s="178" t="s">
        <v>81</v>
      </c>
      <c r="G17" s="31">
        <v>484614.77</v>
      </c>
      <c r="H17" s="178" t="s">
        <v>81</v>
      </c>
      <c r="I17" s="31">
        <v>484614.77</v>
      </c>
      <c r="J17" s="32" t="s">
        <v>19</v>
      </c>
      <c r="K17" s="33" t="s">
        <v>82</v>
      </c>
      <c r="L17" s="33" t="s">
        <v>40</v>
      </c>
      <c r="M17" s="203" t="s">
        <v>209</v>
      </c>
      <c r="N17" s="203"/>
    </row>
    <row r="18" spans="1:14" s="25" customFormat="1" ht="30.75" x14ac:dyDescent="0.2">
      <c r="A18" s="26"/>
      <c r="B18" s="34" t="s">
        <v>83</v>
      </c>
      <c r="C18" s="35"/>
      <c r="D18" s="36"/>
      <c r="E18" s="26"/>
      <c r="F18" s="178"/>
      <c r="G18" s="37"/>
      <c r="H18" s="52"/>
      <c r="I18" s="38"/>
      <c r="J18" s="26"/>
      <c r="K18" s="39">
        <v>44470</v>
      </c>
      <c r="L18" s="39"/>
      <c r="M18" s="204"/>
      <c r="N18" s="204"/>
    </row>
    <row r="19" spans="1:14" s="25" customFormat="1" ht="30.75" x14ac:dyDescent="0.2">
      <c r="A19" s="26"/>
      <c r="B19" s="34" t="s">
        <v>84</v>
      </c>
      <c r="C19" s="35"/>
      <c r="D19" s="36"/>
      <c r="E19" s="40"/>
      <c r="F19" s="178"/>
      <c r="G19" s="41"/>
      <c r="H19" s="52"/>
      <c r="I19" s="38"/>
      <c r="J19" s="26"/>
      <c r="K19" s="39" t="s">
        <v>85</v>
      </c>
      <c r="L19" s="39"/>
      <c r="M19" s="204"/>
      <c r="N19" s="204"/>
    </row>
    <row r="20" spans="1:14" s="25" customFormat="1" ht="30.75" x14ac:dyDescent="0.2">
      <c r="A20" s="26"/>
      <c r="B20" s="42"/>
      <c r="C20" s="35"/>
      <c r="D20" s="36"/>
      <c r="E20" s="40"/>
      <c r="F20" s="178"/>
      <c r="G20" s="41"/>
      <c r="H20" s="52"/>
      <c r="I20" s="38"/>
      <c r="J20" s="26"/>
      <c r="K20" s="39"/>
      <c r="L20" s="39"/>
      <c r="M20" s="204"/>
      <c r="N20" s="204"/>
    </row>
    <row r="21" spans="1:14" s="25" customFormat="1" ht="30.75" x14ac:dyDescent="0.2">
      <c r="A21" s="43"/>
      <c r="B21" s="54"/>
      <c r="C21" s="45"/>
      <c r="D21" s="46"/>
      <c r="E21" s="47"/>
      <c r="F21" s="181"/>
      <c r="G21" s="49"/>
      <c r="H21" s="181"/>
      <c r="I21" s="49"/>
      <c r="J21" s="43"/>
      <c r="K21" s="55"/>
      <c r="L21" s="55"/>
      <c r="M21" s="205"/>
      <c r="N21" s="205"/>
    </row>
    <row r="22" spans="1:14" s="25" customFormat="1" ht="31.5" x14ac:dyDescent="0.25">
      <c r="A22" s="56">
        <v>4</v>
      </c>
      <c r="B22" s="34" t="s">
        <v>86</v>
      </c>
      <c r="C22" s="28">
        <v>16800</v>
      </c>
      <c r="D22" s="29">
        <v>15408</v>
      </c>
      <c r="E22" s="30" t="s">
        <v>13</v>
      </c>
      <c r="F22" s="178" t="s">
        <v>87</v>
      </c>
      <c r="G22" s="31">
        <v>15408</v>
      </c>
      <c r="H22" s="178" t="s">
        <v>87</v>
      </c>
      <c r="I22" s="31">
        <v>15408</v>
      </c>
      <c r="J22" s="32" t="s">
        <v>19</v>
      </c>
      <c r="K22" s="33"/>
      <c r="L22" s="33" t="s">
        <v>22</v>
      </c>
      <c r="M22" s="200" t="s">
        <v>209</v>
      </c>
      <c r="N22" s="200"/>
    </row>
    <row r="23" spans="1:14" s="25" customFormat="1" ht="30.75" x14ac:dyDescent="0.2">
      <c r="A23" s="26"/>
      <c r="B23" s="34"/>
      <c r="C23" s="35"/>
      <c r="D23" s="36"/>
      <c r="E23" s="26"/>
      <c r="F23" s="178"/>
      <c r="G23" s="37"/>
      <c r="H23" s="52"/>
      <c r="I23" s="38"/>
      <c r="J23" s="26"/>
      <c r="K23" s="39">
        <v>44474</v>
      </c>
      <c r="L23" s="39"/>
      <c r="M23" s="201"/>
      <c r="N23" s="201"/>
    </row>
    <row r="24" spans="1:14" s="25" customFormat="1" ht="30.75" x14ac:dyDescent="0.2">
      <c r="A24" s="26"/>
      <c r="B24" s="34"/>
      <c r="C24" s="35"/>
      <c r="D24" s="36"/>
      <c r="E24" s="40"/>
      <c r="F24" s="178"/>
      <c r="G24" s="41"/>
      <c r="H24" s="52"/>
      <c r="I24" s="38"/>
      <c r="J24" s="26"/>
      <c r="K24" s="39" t="s">
        <v>88</v>
      </c>
      <c r="L24" s="39"/>
      <c r="M24" s="201"/>
      <c r="N24" s="201"/>
    </row>
    <row r="25" spans="1:14" s="25" customFormat="1" ht="30.75" x14ac:dyDescent="0.2">
      <c r="A25" s="43"/>
      <c r="B25" s="54"/>
      <c r="C25" s="45"/>
      <c r="D25" s="46"/>
      <c r="E25" s="47"/>
      <c r="F25" s="181"/>
      <c r="G25" s="49"/>
      <c r="H25" s="181"/>
      <c r="I25" s="49"/>
      <c r="J25" s="43"/>
      <c r="K25" s="55"/>
      <c r="L25" s="55"/>
      <c r="M25" s="202"/>
      <c r="N25" s="202"/>
    </row>
    <row r="26" spans="1:14" s="25" customFormat="1" ht="31.5" x14ac:dyDescent="0.25">
      <c r="A26" s="56">
        <v>5</v>
      </c>
      <c r="B26" s="189" t="s">
        <v>89</v>
      </c>
      <c r="C26" s="28">
        <v>288900</v>
      </c>
      <c r="D26" s="29">
        <v>243529</v>
      </c>
      <c r="E26" s="30" t="s">
        <v>13</v>
      </c>
      <c r="F26" s="178" t="s">
        <v>90</v>
      </c>
      <c r="G26" s="31">
        <v>235586</v>
      </c>
      <c r="H26" s="178" t="s">
        <v>90</v>
      </c>
      <c r="I26" s="31">
        <v>235586</v>
      </c>
      <c r="J26" s="32" t="s">
        <v>19</v>
      </c>
      <c r="K26" s="33" t="s">
        <v>91</v>
      </c>
      <c r="L26" s="33" t="s">
        <v>54</v>
      </c>
      <c r="M26" s="206" t="s">
        <v>209</v>
      </c>
      <c r="N26" s="206"/>
    </row>
    <row r="27" spans="1:14" s="25" customFormat="1" ht="30.75" x14ac:dyDescent="0.2">
      <c r="A27" s="26"/>
      <c r="B27" s="34" t="s">
        <v>92</v>
      </c>
      <c r="C27" s="35"/>
      <c r="D27" s="36"/>
      <c r="E27" s="26"/>
      <c r="F27" s="178"/>
      <c r="G27" s="37"/>
      <c r="H27" s="52"/>
      <c r="I27" s="38"/>
      <c r="J27" s="26"/>
      <c r="K27" s="39">
        <v>44473</v>
      </c>
      <c r="L27" s="39"/>
      <c r="M27" s="207"/>
      <c r="N27" s="207"/>
    </row>
    <row r="28" spans="1:14" s="25" customFormat="1" ht="30.75" x14ac:dyDescent="0.2">
      <c r="A28" s="26"/>
      <c r="B28" s="34" t="s">
        <v>93</v>
      </c>
      <c r="C28" s="35"/>
      <c r="D28" s="36"/>
      <c r="E28" s="40"/>
      <c r="F28" s="178"/>
      <c r="G28" s="41"/>
      <c r="H28" s="52"/>
      <c r="I28" s="38"/>
      <c r="J28" s="26"/>
      <c r="K28" s="39" t="s">
        <v>94</v>
      </c>
      <c r="L28" s="39"/>
      <c r="M28" s="207"/>
      <c r="N28" s="207"/>
    </row>
    <row r="29" spans="1:14" s="25" customFormat="1" ht="30.75" x14ac:dyDescent="0.2">
      <c r="A29" s="43"/>
      <c r="B29" s="54"/>
      <c r="C29" s="45"/>
      <c r="D29" s="46"/>
      <c r="E29" s="47"/>
      <c r="F29" s="181"/>
      <c r="G29" s="49"/>
      <c r="H29" s="181"/>
      <c r="I29" s="49"/>
      <c r="J29" s="43"/>
      <c r="K29" s="55"/>
      <c r="L29" s="55"/>
      <c r="M29" s="208"/>
      <c r="N29" s="208"/>
    </row>
    <row r="30" spans="1:14" s="25" customFormat="1" ht="31.5" x14ac:dyDescent="0.25">
      <c r="A30" s="56">
        <v>6</v>
      </c>
      <c r="B30" s="189" t="s">
        <v>95</v>
      </c>
      <c r="C30" s="28">
        <v>481500</v>
      </c>
      <c r="D30" s="29">
        <v>447932</v>
      </c>
      <c r="E30" s="30" t="s">
        <v>13</v>
      </c>
      <c r="F30" s="178" t="s">
        <v>96</v>
      </c>
      <c r="G30" s="31">
        <v>433525</v>
      </c>
      <c r="H30" s="178" t="s">
        <v>96</v>
      </c>
      <c r="I30" s="31">
        <v>433525</v>
      </c>
      <c r="J30" s="32" t="s">
        <v>19</v>
      </c>
      <c r="K30" s="33" t="s">
        <v>97</v>
      </c>
      <c r="L30" s="33" t="s">
        <v>54</v>
      </c>
      <c r="M30" s="206" t="s">
        <v>209</v>
      </c>
      <c r="N30" s="206"/>
    </row>
    <row r="31" spans="1:14" s="25" customFormat="1" ht="31.5" x14ac:dyDescent="0.2">
      <c r="A31" s="26"/>
      <c r="B31" s="189" t="s">
        <v>98</v>
      </c>
      <c r="C31" s="35"/>
      <c r="D31" s="36"/>
      <c r="E31" s="26"/>
      <c r="F31" s="178"/>
      <c r="G31" s="37"/>
      <c r="H31" s="52"/>
      <c r="I31" s="38"/>
      <c r="J31" s="26"/>
      <c r="K31" s="39">
        <v>44473</v>
      </c>
      <c r="L31" s="39"/>
      <c r="M31" s="207"/>
      <c r="N31" s="207"/>
    </row>
    <row r="32" spans="1:14" s="25" customFormat="1" ht="30.75" x14ac:dyDescent="0.2">
      <c r="A32" s="26"/>
      <c r="B32" s="190"/>
      <c r="C32" s="35"/>
      <c r="D32" s="36"/>
      <c r="E32" s="40"/>
      <c r="F32" s="178"/>
      <c r="G32" s="41"/>
      <c r="H32" s="52"/>
      <c r="I32" s="38"/>
      <c r="J32" s="26"/>
      <c r="K32" s="39" t="s">
        <v>99</v>
      </c>
      <c r="L32" s="39"/>
      <c r="M32" s="207"/>
      <c r="N32" s="207"/>
    </row>
    <row r="33" spans="1:14" s="25" customFormat="1" ht="30.75" x14ac:dyDescent="0.2">
      <c r="A33" s="43"/>
      <c r="B33" s="54"/>
      <c r="C33" s="45"/>
      <c r="D33" s="46"/>
      <c r="E33" s="47"/>
      <c r="F33" s="181"/>
      <c r="G33" s="49"/>
      <c r="H33" s="181"/>
      <c r="I33" s="49"/>
      <c r="J33" s="43"/>
      <c r="K33" s="55"/>
      <c r="L33" s="55"/>
      <c r="M33" s="208"/>
      <c r="N33" s="208"/>
    </row>
    <row r="34" spans="1:14" s="25" customFormat="1" ht="30.75" x14ac:dyDescent="0.25">
      <c r="A34" s="57">
        <v>7</v>
      </c>
      <c r="B34" s="34" t="s">
        <v>100</v>
      </c>
      <c r="C34" s="58">
        <v>181900</v>
      </c>
      <c r="D34" s="59">
        <v>159489</v>
      </c>
      <c r="E34" s="60" t="s">
        <v>13</v>
      </c>
      <c r="F34" s="182" t="s">
        <v>101</v>
      </c>
      <c r="G34" s="61">
        <v>153910</v>
      </c>
      <c r="H34" s="182" t="s">
        <v>101</v>
      </c>
      <c r="I34" s="61">
        <v>153910</v>
      </c>
      <c r="J34" s="62" t="s">
        <v>19</v>
      </c>
      <c r="K34" s="63" t="s">
        <v>102</v>
      </c>
      <c r="L34" s="63" t="s">
        <v>219</v>
      </c>
      <c r="M34" s="209" t="s">
        <v>209</v>
      </c>
      <c r="N34" s="209"/>
    </row>
    <row r="35" spans="1:14" s="25" customFormat="1" ht="30.75" x14ac:dyDescent="0.2">
      <c r="A35" s="64"/>
      <c r="B35" s="34" t="s">
        <v>103</v>
      </c>
      <c r="C35" s="65"/>
      <c r="D35" s="66"/>
      <c r="E35" s="64"/>
      <c r="F35" s="183"/>
      <c r="G35" s="67"/>
      <c r="H35" s="186"/>
      <c r="I35" s="68"/>
      <c r="J35" s="64"/>
      <c r="K35" s="69">
        <v>44474</v>
      </c>
      <c r="L35" s="69"/>
      <c r="M35" s="210"/>
      <c r="N35" s="210"/>
    </row>
    <row r="36" spans="1:14" s="25" customFormat="1" ht="30.75" x14ac:dyDescent="0.2">
      <c r="A36" s="64"/>
      <c r="B36" s="70"/>
      <c r="C36" s="65"/>
      <c r="D36" s="66"/>
      <c r="E36" s="71"/>
      <c r="F36" s="183"/>
      <c r="G36" s="72"/>
      <c r="H36" s="186"/>
      <c r="I36" s="68"/>
      <c r="J36" s="64"/>
      <c r="K36" s="69" t="s">
        <v>104</v>
      </c>
      <c r="L36" s="69"/>
      <c r="M36" s="210"/>
      <c r="N36" s="210"/>
    </row>
    <row r="37" spans="1:14" s="25" customFormat="1" ht="30.75" x14ac:dyDescent="0.2">
      <c r="A37" s="73"/>
      <c r="B37" s="74"/>
      <c r="C37" s="75"/>
      <c r="D37" s="76"/>
      <c r="E37" s="77"/>
      <c r="F37" s="184"/>
      <c r="G37" s="78"/>
      <c r="H37" s="184"/>
      <c r="I37" s="78"/>
      <c r="J37" s="73"/>
      <c r="K37" s="79"/>
      <c r="L37" s="79"/>
      <c r="M37" s="211"/>
      <c r="N37" s="211"/>
    </row>
    <row r="38" spans="1:14" s="25" customFormat="1" ht="31.5" x14ac:dyDescent="0.25">
      <c r="A38" s="57">
        <v>8</v>
      </c>
      <c r="B38" s="191" t="s">
        <v>105</v>
      </c>
      <c r="C38" s="58">
        <v>342400</v>
      </c>
      <c r="D38" s="59">
        <v>320543</v>
      </c>
      <c r="E38" s="60" t="s">
        <v>13</v>
      </c>
      <c r="F38" s="182" t="s">
        <v>106</v>
      </c>
      <c r="G38" s="61">
        <v>309176</v>
      </c>
      <c r="H38" s="183" t="s">
        <v>106</v>
      </c>
      <c r="I38" s="61">
        <v>309176</v>
      </c>
      <c r="J38" s="62" t="s">
        <v>19</v>
      </c>
      <c r="K38" s="63" t="s">
        <v>107</v>
      </c>
      <c r="L38" s="63" t="s">
        <v>54</v>
      </c>
      <c r="M38" s="209" t="s">
        <v>209</v>
      </c>
      <c r="N38" s="209"/>
    </row>
    <row r="39" spans="1:14" s="25" customFormat="1" ht="31.5" x14ac:dyDescent="0.2">
      <c r="A39" s="64"/>
      <c r="B39" s="192" t="s">
        <v>108</v>
      </c>
      <c r="C39" s="65"/>
      <c r="D39" s="66"/>
      <c r="E39" s="64"/>
      <c r="F39" s="183"/>
      <c r="G39" s="67"/>
      <c r="H39" s="186"/>
      <c r="I39" s="68"/>
      <c r="J39" s="64"/>
      <c r="K39" s="39">
        <v>44481</v>
      </c>
      <c r="L39" s="39"/>
      <c r="M39" s="210"/>
      <c r="N39" s="210"/>
    </row>
    <row r="40" spans="1:14" s="25" customFormat="1" ht="30.75" x14ac:dyDescent="0.2">
      <c r="A40" s="64"/>
      <c r="B40" s="193"/>
      <c r="C40" s="65"/>
      <c r="D40" s="66"/>
      <c r="E40" s="71"/>
      <c r="F40" s="183"/>
      <c r="G40" s="72"/>
      <c r="H40" s="186"/>
      <c r="I40" s="68"/>
      <c r="J40" s="64"/>
      <c r="K40" s="69" t="s">
        <v>109</v>
      </c>
      <c r="L40" s="69"/>
      <c r="M40" s="210"/>
      <c r="N40" s="210"/>
    </row>
    <row r="41" spans="1:14" s="25" customFormat="1" ht="30.75" x14ac:dyDescent="0.2">
      <c r="A41" s="73"/>
      <c r="B41" s="194"/>
      <c r="C41" s="75"/>
      <c r="D41" s="76"/>
      <c r="E41" s="77"/>
      <c r="F41" s="184"/>
      <c r="G41" s="78"/>
      <c r="H41" s="184"/>
      <c r="I41" s="78"/>
      <c r="J41" s="73"/>
      <c r="K41" s="79"/>
      <c r="L41" s="79"/>
      <c r="M41" s="210"/>
      <c r="N41" s="210"/>
    </row>
    <row r="42" spans="1:14" s="25" customFormat="1" ht="31.5" x14ac:dyDescent="0.25">
      <c r="A42" s="57">
        <v>9</v>
      </c>
      <c r="B42" s="189" t="s">
        <v>105</v>
      </c>
      <c r="C42" s="58">
        <v>449400</v>
      </c>
      <c r="D42" s="59">
        <v>388358</v>
      </c>
      <c r="E42" s="60" t="s">
        <v>13</v>
      </c>
      <c r="F42" s="182" t="s">
        <v>110</v>
      </c>
      <c r="G42" s="61">
        <v>374682</v>
      </c>
      <c r="H42" s="182" t="s">
        <v>110</v>
      </c>
      <c r="I42" s="61">
        <v>374682</v>
      </c>
      <c r="J42" s="62" t="s">
        <v>19</v>
      </c>
      <c r="K42" s="63" t="s">
        <v>111</v>
      </c>
      <c r="L42" s="63" t="s">
        <v>54</v>
      </c>
      <c r="M42" s="206" t="s">
        <v>209</v>
      </c>
      <c r="N42" s="206"/>
    </row>
    <row r="43" spans="1:14" s="25" customFormat="1" ht="31.5" x14ac:dyDescent="0.2">
      <c r="A43" s="64"/>
      <c r="B43" s="189" t="s">
        <v>112</v>
      </c>
      <c r="C43" s="65"/>
      <c r="D43" s="66"/>
      <c r="E43" s="64"/>
      <c r="F43" s="183"/>
      <c r="G43" s="67"/>
      <c r="H43" s="186"/>
      <c r="I43" s="68"/>
      <c r="J43" s="64"/>
      <c r="K43" s="69">
        <v>44487</v>
      </c>
      <c r="L43" s="69"/>
      <c r="M43" s="207"/>
      <c r="N43" s="207"/>
    </row>
    <row r="44" spans="1:14" s="25" customFormat="1" ht="30.75" x14ac:dyDescent="0.2">
      <c r="A44" s="64"/>
      <c r="B44" s="193"/>
      <c r="C44" s="65"/>
      <c r="D44" s="66"/>
      <c r="E44" s="71"/>
      <c r="F44" s="183"/>
      <c r="G44" s="72"/>
      <c r="H44" s="186"/>
      <c r="I44" s="68"/>
      <c r="J44" s="64"/>
      <c r="K44" s="69" t="s">
        <v>113</v>
      </c>
      <c r="L44" s="69"/>
      <c r="M44" s="207"/>
      <c r="N44" s="207"/>
    </row>
    <row r="45" spans="1:14" s="25" customFormat="1" ht="30.75" x14ac:dyDescent="0.2">
      <c r="A45" s="64"/>
      <c r="B45" s="193"/>
      <c r="C45" s="65"/>
      <c r="D45" s="66"/>
      <c r="E45" s="71"/>
      <c r="F45" s="183"/>
      <c r="G45" s="72"/>
      <c r="H45" s="186"/>
      <c r="I45" s="68"/>
      <c r="J45" s="64"/>
      <c r="K45" s="69"/>
      <c r="L45" s="69"/>
      <c r="M45" s="207"/>
      <c r="N45" s="207"/>
    </row>
    <row r="46" spans="1:14" s="25" customFormat="1" ht="30.75" x14ac:dyDescent="0.2">
      <c r="A46" s="73"/>
      <c r="B46" s="194"/>
      <c r="C46" s="75"/>
      <c r="D46" s="76"/>
      <c r="E46" s="77"/>
      <c r="F46" s="184"/>
      <c r="G46" s="78"/>
      <c r="H46" s="184"/>
      <c r="I46" s="78"/>
      <c r="J46" s="73"/>
      <c r="K46" s="79"/>
      <c r="L46" s="79"/>
      <c r="M46" s="208"/>
      <c r="N46" s="208"/>
    </row>
    <row r="47" spans="1:14" s="25" customFormat="1" ht="37.5" customHeight="1" x14ac:dyDescent="0.25">
      <c r="A47" s="26">
        <v>10</v>
      </c>
      <c r="B47" s="189" t="s">
        <v>114</v>
      </c>
      <c r="C47" s="35">
        <v>203300</v>
      </c>
      <c r="D47" s="51">
        <v>181662</v>
      </c>
      <c r="E47" s="40" t="s">
        <v>13</v>
      </c>
      <c r="F47" s="178" t="s">
        <v>115</v>
      </c>
      <c r="G47" s="41">
        <v>175319</v>
      </c>
      <c r="H47" s="178" t="s">
        <v>115</v>
      </c>
      <c r="I47" s="41">
        <v>175319</v>
      </c>
      <c r="J47" s="52" t="s">
        <v>19</v>
      </c>
      <c r="K47" s="53" t="s">
        <v>116</v>
      </c>
      <c r="L47" s="53" t="s">
        <v>58</v>
      </c>
      <c r="M47" s="209" t="s">
        <v>209</v>
      </c>
      <c r="N47" s="209"/>
    </row>
    <row r="48" spans="1:14" s="25" customFormat="1" ht="30.75" x14ac:dyDescent="0.2">
      <c r="A48" s="26"/>
      <c r="B48" s="189" t="s">
        <v>117</v>
      </c>
      <c r="C48" s="35"/>
      <c r="D48" s="36"/>
      <c r="E48" s="26"/>
      <c r="F48" s="178"/>
      <c r="G48" s="37"/>
      <c r="H48" s="52"/>
      <c r="I48" s="38"/>
      <c r="J48" s="26"/>
      <c r="K48" s="39">
        <v>44487</v>
      </c>
      <c r="L48" s="39"/>
      <c r="M48" s="210"/>
      <c r="N48" s="210"/>
    </row>
    <row r="49" spans="1:14" s="25" customFormat="1" ht="30.75" x14ac:dyDescent="0.2">
      <c r="A49" s="26"/>
      <c r="B49" s="189"/>
      <c r="C49" s="35"/>
      <c r="D49" s="36"/>
      <c r="E49" s="40"/>
      <c r="F49" s="178"/>
      <c r="G49" s="41"/>
      <c r="H49" s="52"/>
      <c r="I49" s="38"/>
      <c r="J49" s="26"/>
      <c r="K49" s="39" t="s">
        <v>118</v>
      </c>
      <c r="L49" s="39"/>
      <c r="M49" s="210"/>
      <c r="N49" s="210"/>
    </row>
    <row r="50" spans="1:14" s="25" customFormat="1" ht="30.75" x14ac:dyDescent="0.2">
      <c r="A50" s="26"/>
      <c r="B50" s="190"/>
      <c r="C50" s="35"/>
      <c r="D50" s="36"/>
      <c r="E50" s="40"/>
      <c r="F50" s="178"/>
      <c r="G50" s="41"/>
      <c r="H50" s="52"/>
      <c r="I50" s="38"/>
      <c r="J50" s="26"/>
      <c r="K50" s="39"/>
      <c r="L50" s="39"/>
      <c r="M50" s="210"/>
      <c r="N50" s="210"/>
    </row>
    <row r="51" spans="1:14" s="25" customFormat="1" ht="30.75" x14ac:dyDescent="0.2">
      <c r="A51" s="43"/>
      <c r="B51" s="195"/>
      <c r="C51" s="45"/>
      <c r="D51" s="46"/>
      <c r="E51" s="47"/>
      <c r="F51" s="181"/>
      <c r="G51" s="49"/>
      <c r="H51" s="181"/>
      <c r="I51" s="49"/>
      <c r="J51" s="43"/>
      <c r="K51" s="55"/>
      <c r="L51" s="55"/>
      <c r="M51" s="211"/>
      <c r="N51" s="211"/>
    </row>
    <row r="52" spans="1:14" s="25" customFormat="1" ht="31.5" x14ac:dyDescent="0.25">
      <c r="A52" s="26">
        <v>11</v>
      </c>
      <c r="B52" s="189" t="s">
        <v>105</v>
      </c>
      <c r="C52" s="35">
        <v>256800</v>
      </c>
      <c r="D52" s="51">
        <v>219845</v>
      </c>
      <c r="E52" s="40" t="s">
        <v>13</v>
      </c>
      <c r="F52" s="178" t="s">
        <v>119</v>
      </c>
      <c r="G52" s="41">
        <v>212140</v>
      </c>
      <c r="H52" s="178" t="s">
        <v>119</v>
      </c>
      <c r="I52" s="41">
        <v>212140</v>
      </c>
      <c r="J52" s="52" t="s">
        <v>19</v>
      </c>
      <c r="K52" s="53" t="s">
        <v>120</v>
      </c>
      <c r="L52" s="53" t="s">
        <v>54</v>
      </c>
      <c r="M52" s="206" t="s">
        <v>209</v>
      </c>
      <c r="N52" s="206"/>
    </row>
    <row r="53" spans="1:14" s="25" customFormat="1" ht="30.75" x14ac:dyDescent="0.2">
      <c r="A53" s="26"/>
      <c r="B53" s="189" t="s">
        <v>121</v>
      </c>
      <c r="C53" s="35"/>
      <c r="D53" s="36"/>
      <c r="E53" s="26"/>
      <c r="F53" s="178"/>
      <c r="G53" s="37"/>
      <c r="H53" s="52"/>
      <c r="I53" s="38"/>
      <c r="J53" s="26"/>
      <c r="K53" s="39">
        <v>44487</v>
      </c>
      <c r="L53" s="39"/>
      <c r="M53" s="207"/>
      <c r="N53" s="207"/>
    </row>
    <row r="54" spans="1:14" s="25" customFormat="1" ht="30.75" x14ac:dyDescent="0.2">
      <c r="A54" s="26"/>
      <c r="B54" s="189" t="s">
        <v>122</v>
      </c>
      <c r="C54" s="35"/>
      <c r="D54" s="36"/>
      <c r="E54" s="40"/>
      <c r="F54" s="178"/>
      <c r="G54" s="41"/>
      <c r="H54" s="52"/>
      <c r="I54" s="38"/>
      <c r="J54" s="26"/>
      <c r="K54" s="39" t="s">
        <v>123</v>
      </c>
      <c r="L54" s="39"/>
      <c r="M54" s="207"/>
      <c r="N54" s="207"/>
    </row>
    <row r="55" spans="1:14" s="25" customFormat="1" ht="30.75" x14ac:dyDescent="0.2">
      <c r="A55" s="26"/>
      <c r="B55" s="190"/>
      <c r="C55" s="35"/>
      <c r="D55" s="36"/>
      <c r="E55" s="40"/>
      <c r="F55" s="178"/>
      <c r="G55" s="41"/>
      <c r="H55" s="52"/>
      <c r="I55" s="38"/>
      <c r="J55" s="26"/>
      <c r="K55" s="39"/>
      <c r="L55" s="39"/>
      <c r="M55" s="207"/>
      <c r="N55" s="207"/>
    </row>
    <row r="56" spans="1:14" s="25" customFormat="1" ht="30.75" x14ac:dyDescent="0.2">
      <c r="A56" s="43"/>
      <c r="B56" s="195"/>
      <c r="C56" s="45"/>
      <c r="D56" s="46"/>
      <c r="E56" s="47"/>
      <c r="F56" s="181"/>
      <c r="G56" s="49"/>
      <c r="H56" s="181"/>
      <c r="I56" s="49"/>
      <c r="J56" s="43"/>
      <c r="K56" s="55"/>
      <c r="L56" s="55"/>
      <c r="M56" s="208"/>
      <c r="N56" s="208"/>
    </row>
    <row r="57" spans="1:14" s="25" customFormat="1" ht="31.5" x14ac:dyDescent="0.25">
      <c r="A57" s="26">
        <v>12</v>
      </c>
      <c r="B57" s="189" t="s">
        <v>124</v>
      </c>
      <c r="C57" s="35">
        <v>385200</v>
      </c>
      <c r="D57" s="51">
        <v>360462</v>
      </c>
      <c r="E57" s="40" t="s">
        <v>13</v>
      </c>
      <c r="F57" s="178" t="s">
        <v>125</v>
      </c>
      <c r="G57" s="41">
        <v>347798</v>
      </c>
      <c r="H57" s="178" t="s">
        <v>125</v>
      </c>
      <c r="I57" s="41">
        <v>347798</v>
      </c>
      <c r="J57" s="52" t="s">
        <v>19</v>
      </c>
      <c r="K57" s="53" t="s">
        <v>126</v>
      </c>
      <c r="L57" s="53" t="s">
        <v>58</v>
      </c>
      <c r="M57" s="209" t="s">
        <v>209</v>
      </c>
      <c r="N57" s="209"/>
    </row>
    <row r="58" spans="1:14" s="25" customFormat="1" ht="30.75" x14ac:dyDescent="0.2">
      <c r="A58" s="26"/>
      <c r="B58" s="189" t="s">
        <v>127</v>
      </c>
      <c r="C58" s="35"/>
      <c r="D58" s="36"/>
      <c r="E58" s="26"/>
      <c r="F58" s="178"/>
      <c r="G58" s="37"/>
      <c r="H58" s="52"/>
      <c r="I58" s="38"/>
      <c r="J58" s="26"/>
      <c r="K58" s="39">
        <v>44487</v>
      </c>
      <c r="L58" s="39"/>
      <c r="M58" s="210"/>
      <c r="N58" s="210"/>
    </row>
    <row r="59" spans="1:14" s="25" customFormat="1" ht="30.75" x14ac:dyDescent="0.2">
      <c r="A59" s="26"/>
      <c r="B59" s="189"/>
      <c r="C59" s="35"/>
      <c r="D59" s="36"/>
      <c r="E59" s="40"/>
      <c r="F59" s="178"/>
      <c r="G59" s="41"/>
      <c r="H59" s="52"/>
      <c r="I59" s="38"/>
      <c r="J59" s="26"/>
      <c r="K59" s="39" t="s">
        <v>128</v>
      </c>
      <c r="L59" s="39"/>
      <c r="M59" s="210"/>
      <c r="N59" s="210"/>
    </row>
    <row r="60" spans="1:14" s="25" customFormat="1" ht="30.75" x14ac:dyDescent="0.2">
      <c r="A60" s="26"/>
      <c r="B60" s="190"/>
      <c r="C60" s="35"/>
      <c r="D60" s="36"/>
      <c r="E60" s="40"/>
      <c r="F60" s="178"/>
      <c r="G60" s="41"/>
      <c r="H60" s="52"/>
      <c r="I60" s="38"/>
      <c r="J60" s="26"/>
      <c r="K60" s="39"/>
      <c r="L60" s="39"/>
      <c r="M60" s="210"/>
      <c r="N60" s="210"/>
    </row>
    <row r="61" spans="1:14" s="25" customFormat="1" ht="30.75" x14ac:dyDescent="0.2">
      <c r="A61" s="43"/>
      <c r="B61" s="195"/>
      <c r="C61" s="45"/>
      <c r="D61" s="46"/>
      <c r="E61" s="47"/>
      <c r="F61" s="181"/>
      <c r="G61" s="49"/>
      <c r="H61" s="181"/>
      <c r="I61" s="49"/>
      <c r="J61" s="43"/>
      <c r="K61" s="55"/>
      <c r="L61" s="55"/>
      <c r="M61" s="211"/>
      <c r="N61" s="211"/>
    </row>
    <row r="62" spans="1:14" s="25" customFormat="1" ht="31.5" x14ac:dyDescent="0.25">
      <c r="A62" s="26">
        <v>13</v>
      </c>
      <c r="B62" s="189" t="s">
        <v>89</v>
      </c>
      <c r="C62" s="35">
        <v>310300</v>
      </c>
      <c r="D62" s="51">
        <v>269487</v>
      </c>
      <c r="E62" s="40" t="s">
        <v>13</v>
      </c>
      <c r="F62" s="178" t="s">
        <v>96</v>
      </c>
      <c r="G62" s="41">
        <v>259995</v>
      </c>
      <c r="H62" s="178" t="s">
        <v>96</v>
      </c>
      <c r="I62" s="41">
        <v>259995</v>
      </c>
      <c r="J62" s="52" t="s">
        <v>19</v>
      </c>
      <c r="K62" s="53" t="s">
        <v>129</v>
      </c>
      <c r="L62" s="53" t="s">
        <v>54</v>
      </c>
      <c r="M62" s="212" t="s">
        <v>209</v>
      </c>
      <c r="N62" s="212"/>
    </row>
    <row r="63" spans="1:14" s="25" customFormat="1" ht="30.75" x14ac:dyDescent="0.2">
      <c r="A63" s="26"/>
      <c r="B63" s="189" t="s">
        <v>130</v>
      </c>
      <c r="C63" s="35"/>
      <c r="D63" s="36"/>
      <c r="E63" s="26"/>
      <c r="F63" s="178"/>
      <c r="G63" s="37"/>
      <c r="H63" s="52"/>
      <c r="I63" s="38"/>
      <c r="J63" s="26"/>
      <c r="K63" s="39">
        <v>44489</v>
      </c>
      <c r="L63" s="39"/>
      <c r="M63" s="213"/>
      <c r="N63" s="213"/>
    </row>
    <row r="64" spans="1:14" s="25" customFormat="1" ht="30.75" x14ac:dyDescent="0.2">
      <c r="A64" s="26"/>
      <c r="B64" s="189" t="s">
        <v>131</v>
      </c>
      <c r="C64" s="35"/>
      <c r="D64" s="36"/>
      <c r="E64" s="40"/>
      <c r="F64" s="178"/>
      <c r="G64" s="41"/>
      <c r="H64" s="52"/>
      <c r="I64" s="38"/>
      <c r="J64" s="26"/>
      <c r="K64" s="39" t="s">
        <v>132</v>
      </c>
      <c r="L64" s="39"/>
      <c r="M64" s="213"/>
      <c r="N64" s="213"/>
    </row>
    <row r="65" spans="1:14" s="25" customFormat="1" ht="30.75" x14ac:dyDescent="0.2">
      <c r="A65" s="26"/>
      <c r="B65" s="189"/>
      <c r="C65" s="35"/>
      <c r="D65" s="36"/>
      <c r="E65" s="40"/>
      <c r="F65" s="178"/>
      <c r="G65" s="41"/>
      <c r="H65" s="52"/>
      <c r="I65" s="38"/>
      <c r="J65" s="26"/>
      <c r="K65" s="39"/>
      <c r="L65" s="39"/>
      <c r="M65" s="213"/>
      <c r="N65" s="213"/>
    </row>
    <row r="66" spans="1:14" s="25" customFormat="1" ht="30.75" x14ac:dyDescent="0.2">
      <c r="A66" s="26"/>
      <c r="B66" s="190"/>
      <c r="C66" s="35"/>
      <c r="D66" s="36"/>
      <c r="E66" s="40"/>
      <c r="F66" s="178"/>
      <c r="G66" s="41"/>
      <c r="H66" s="52"/>
      <c r="I66" s="38"/>
      <c r="J66" s="26"/>
      <c r="K66" s="39"/>
      <c r="L66" s="39"/>
      <c r="M66" s="213"/>
      <c r="N66" s="213"/>
    </row>
    <row r="67" spans="1:14" s="25" customFormat="1" ht="30.75" x14ac:dyDescent="0.2">
      <c r="A67" s="43"/>
      <c r="B67" s="195"/>
      <c r="C67" s="45"/>
      <c r="D67" s="46"/>
      <c r="E67" s="47"/>
      <c r="F67" s="181"/>
      <c r="G67" s="49"/>
      <c r="H67" s="181"/>
      <c r="I67" s="49"/>
      <c r="J67" s="43"/>
      <c r="K67" s="55"/>
      <c r="L67" s="55"/>
      <c r="M67" s="214"/>
      <c r="N67" s="214"/>
    </row>
    <row r="68" spans="1:14" s="25" customFormat="1" ht="37.5" customHeight="1" x14ac:dyDescent="0.25">
      <c r="A68" s="26">
        <v>14</v>
      </c>
      <c r="B68" s="189" t="s">
        <v>133</v>
      </c>
      <c r="C68" s="35">
        <v>1500033</v>
      </c>
      <c r="D68" s="51">
        <v>1499770</v>
      </c>
      <c r="E68" s="40" t="s">
        <v>13</v>
      </c>
      <c r="F68" s="178" t="s">
        <v>134</v>
      </c>
      <c r="G68" s="41">
        <v>1478158</v>
      </c>
      <c r="H68" s="178" t="s">
        <v>134</v>
      </c>
      <c r="I68" s="41">
        <v>1478158</v>
      </c>
      <c r="J68" s="52" t="s">
        <v>19</v>
      </c>
      <c r="K68" s="53" t="s">
        <v>135</v>
      </c>
      <c r="L68" s="53" t="s">
        <v>39</v>
      </c>
      <c r="M68" s="203" t="s">
        <v>209</v>
      </c>
      <c r="N68" s="203"/>
    </row>
    <row r="69" spans="1:14" s="25" customFormat="1" ht="30.75" x14ac:dyDescent="0.2">
      <c r="A69" s="26"/>
      <c r="B69" s="189" t="s">
        <v>136</v>
      </c>
      <c r="C69" s="35"/>
      <c r="D69" s="36"/>
      <c r="E69" s="26"/>
      <c r="F69" s="178"/>
      <c r="G69" s="37"/>
      <c r="H69" s="52"/>
      <c r="I69" s="38"/>
      <c r="J69" s="26"/>
      <c r="K69" s="39">
        <v>44495</v>
      </c>
      <c r="L69" s="39"/>
      <c r="M69" s="204"/>
      <c r="N69" s="204"/>
    </row>
    <row r="70" spans="1:14" s="25" customFormat="1" ht="30.75" x14ac:dyDescent="0.2">
      <c r="A70" s="26"/>
      <c r="B70" s="189"/>
      <c r="C70" s="35"/>
      <c r="D70" s="36"/>
      <c r="E70" s="40"/>
      <c r="F70" s="178"/>
      <c r="G70" s="41"/>
      <c r="H70" s="52"/>
      <c r="I70" s="38"/>
      <c r="J70" s="26"/>
      <c r="K70" s="39" t="s">
        <v>137</v>
      </c>
      <c r="L70" s="39"/>
      <c r="M70" s="204"/>
      <c r="N70" s="204"/>
    </row>
    <row r="71" spans="1:14" s="25" customFormat="1" ht="30.75" x14ac:dyDescent="0.2">
      <c r="A71" s="43"/>
      <c r="B71" s="195"/>
      <c r="C71" s="45"/>
      <c r="D71" s="46"/>
      <c r="E71" s="47"/>
      <c r="F71" s="181"/>
      <c r="G71" s="49"/>
      <c r="H71" s="181"/>
      <c r="I71" s="49"/>
      <c r="J71" s="43"/>
      <c r="K71" s="55"/>
      <c r="L71" s="55"/>
      <c r="M71" s="205"/>
      <c r="N71" s="205"/>
    </row>
    <row r="72" spans="1:14" s="25" customFormat="1" ht="31.5" x14ac:dyDescent="0.25">
      <c r="A72" s="26">
        <v>15</v>
      </c>
      <c r="B72" s="189" t="s">
        <v>138</v>
      </c>
      <c r="C72" s="35">
        <v>497550</v>
      </c>
      <c r="D72" s="51">
        <v>497182</v>
      </c>
      <c r="E72" s="40" t="s">
        <v>13</v>
      </c>
      <c r="F72" s="178" t="s">
        <v>139</v>
      </c>
      <c r="G72" s="41">
        <v>479256</v>
      </c>
      <c r="H72" s="178" t="s">
        <v>139</v>
      </c>
      <c r="I72" s="41">
        <v>479256</v>
      </c>
      <c r="J72" s="52" t="s">
        <v>19</v>
      </c>
      <c r="K72" s="53" t="s">
        <v>140</v>
      </c>
      <c r="L72" s="53" t="s">
        <v>39</v>
      </c>
      <c r="M72" s="203" t="s">
        <v>209</v>
      </c>
      <c r="N72" s="203"/>
    </row>
    <row r="73" spans="1:14" s="25" customFormat="1" ht="30.75" x14ac:dyDescent="0.2">
      <c r="A73" s="26"/>
      <c r="B73" s="189"/>
      <c r="C73" s="35"/>
      <c r="D73" s="36"/>
      <c r="E73" s="26"/>
      <c r="F73" s="178"/>
      <c r="G73" s="37"/>
      <c r="H73" s="52"/>
      <c r="I73" s="38"/>
      <c r="J73" s="26"/>
      <c r="K73" s="39">
        <v>44496</v>
      </c>
      <c r="L73" s="39"/>
      <c r="M73" s="204"/>
      <c r="N73" s="204"/>
    </row>
    <row r="74" spans="1:14" s="25" customFormat="1" ht="30.75" x14ac:dyDescent="0.2">
      <c r="A74" s="26"/>
      <c r="B74" s="189"/>
      <c r="C74" s="35"/>
      <c r="D74" s="36"/>
      <c r="E74" s="40"/>
      <c r="F74" s="178"/>
      <c r="G74" s="41"/>
      <c r="H74" s="52"/>
      <c r="I74" s="38"/>
      <c r="J74" s="26"/>
      <c r="K74" s="39" t="s">
        <v>141</v>
      </c>
      <c r="L74" s="39"/>
      <c r="M74" s="204"/>
      <c r="N74" s="204"/>
    </row>
    <row r="75" spans="1:14" s="25" customFormat="1" ht="30.75" x14ac:dyDescent="0.2">
      <c r="A75" s="43"/>
      <c r="B75" s="195"/>
      <c r="C75" s="45"/>
      <c r="D75" s="46"/>
      <c r="E75" s="47"/>
      <c r="F75" s="181"/>
      <c r="G75" s="49"/>
      <c r="H75" s="181"/>
      <c r="I75" s="49"/>
      <c r="J75" s="43"/>
      <c r="K75" s="55"/>
      <c r="L75" s="55"/>
      <c r="M75" s="205"/>
      <c r="N75" s="205"/>
    </row>
    <row r="76" spans="1:14" s="25" customFormat="1" ht="31.5" x14ac:dyDescent="0.2">
      <c r="A76" s="56">
        <v>16</v>
      </c>
      <c r="B76" s="196" t="s">
        <v>105</v>
      </c>
      <c r="C76" s="28">
        <v>428000</v>
      </c>
      <c r="D76" s="80">
        <v>343550</v>
      </c>
      <c r="E76" s="40" t="s">
        <v>13</v>
      </c>
      <c r="F76" s="179" t="s">
        <v>142</v>
      </c>
      <c r="G76" s="41">
        <v>331350</v>
      </c>
      <c r="H76" s="179" t="s">
        <v>142</v>
      </c>
      <c r="I76" s="81">
        <f>+G76</f>
        <v>331350</v>
      </c>
      <c r="J76" s="52" t="s">
        <v>19</v>
      </c>
      <c r="K76" s="82" t="s">
        <v>143</v>
      </c>
      <c r="L76" s="82" t="s">
        <v>54</v>
      </c>
      <c r="M76" s="206" t="s">
        <v>209</v>
      </c>
      <c r="N76" s="206"/>
    </row>
    <row r="77" spans="1:14" s="25" customFormat="1" ht="31.5" x14ac:dyDescent="0.2">
      <c r="A77" s="26"/>
      <c r="B77" s="197" t="s">
        <v>144</v>
      </c>
      <c r="C77" s="35"/>
      <c r="D77" s="36"/>
      <c r="E77" s="40"/>
      <c r="F77" s="52"/>
      <c r="G77" s="38"/>
      <c r="H77" s="52"/>
      <c r="I77" s="38"/>
      <c r="J77" s="26"/>
      <c r="K77" s="39">
        <v>44497</v>
      </c>
      <c r="L77" s="39"/>
      <c r="M77" s="207"/>
      <c r="N77" s="207"/>
    </row>
    <row r="78" spans="1:14" s="25" customFormat="1" ht="31.5" x14ac:dyDescent="0.2">
      <c r="A78" s="26"/>
      <c r="B78" s="197" t="s">
        <v>145</v>
      </c>
      <c r="C78" s="35"/>
      <c r="D78" s="36"/>
      <c r="E78" s="40"/>
      <c r="F78" s="52"/>
      <c r="G78" s="38"/>
      <c r="H78" s="52"/>
      <c r="I78" s="38"/>
      <c r="J78" s="26"/>
      <c r="K78" s="39" t="s">
        <v>146</v>
      </c>
      <c r="L78" s="39"/>
      <c r="M78" s="207"/>
      <c r="N78" s="207"/>
    </row>
    <row r="79" spans="1:14" s="25" customFormat="1" ht="30.75" x14ac:dyDescent="0.2">
      <c r="A79" s="43"/>
      <c r="B79" s="195"/>
      <c r="C79" s="45"/>
      <c r="D79" s="46"/>
      <c r="E79" s="47"/>
      <c r="F79" s="181"/>
      <c r="G79" s="49"/>
      <c r="H79" s="181"/>
      <c r="I79" s="49"/>
      <c r="J79" s="43"/>
      <c r="K79" s="55"/>
      <c r="L79" s="55"/>
      <c r="M79" s="208"/>
      <c r="N79" s="208"/>
    </row>
    <row r="80" spans="1:14" s="25" customFormat="1" ht="30.75" x14ac:dyDescent="0.25">
      <c r="A80" s="26">
        <v>17</v>
      </c>
      <c r="B80" s="189" t="s">
        <v>147</v>
      </c>
      <c r="C80" s="35">
        <v>70100</v>
      </c>
      <c r="D80" s="51">
        <v>65270</v>
      </c>
      <c r="E80" s="40" t="s">
        <v>13</v>
      </c>
      <c r="F80" s="178" t="s">
        <v>72</v>
      </c>
      <c r="G80" s="41">
        <v>65270</v>
      </c>
      <c r="H80" s="178" t="s">
        <v>72</v>
      </c>
      <c r="I80" s="41">
        <v>65270</v>
      </c>
      <c r="J80" s="52" t="s">
        <v>19</v>
      </c>
      <c r="K80" s="53"/>
      <c r="L80" s="53" t="s">
        <v>22</v>
      </c>
      <c r="M80" s="200" t="s">
        <v>209</v>
      </c>
      <c r="N80" s="200"/>
    </row>
    <row r="81" spans="1:14" s="25" customFormat="1" ht="30.75" x14ac:dyDescent="0.2">
      <c r="A81" s="26"/>
      <c r="B81" s="189"/>
      <c r="C81" s="35"/>
      <c r="D81" s="36"/>
      <c r="E81" s="26"/>
      <c r="F81" s="178"/>
      <c r="G81" s="37"/>
      <c r="H81" s="52"/>
      <c r="I81" s="38"/>
      <c r="J81" s="26"/>
      <c r="K81" s="39">
        <v>44473</v>
      </c>
      <c r="L81" s="39"/>
      <c r="M81" s="201"/>
      <c r="N81" s="201"/>
    </row>
    <row r="82" spans="1:14" s="25" customFormat="1" ht="30.75" x14ac:dyDescent="0.2">
      <c r="A82" s="26"/>
      <c r="B82" s="189"/>
      <c r="C82" s="35"/>
      <c r="D82" s="36"/>
      <c r="E82" s="40"/>
      <c r="F82" s="178"/>
      <c r="G82" s="41"/>
      <c r="H82" s="52"/>
      <c r="I82" s="38"/>
      <c r="J82" s="26"/>
      <c r="K82" s="39" t="s">
        <v>148</v>
      </c>
      <c r="L82" s="39"/>
      <c r="M82" s="201"/>
      <c r="N82" s="201"/>
    </row>
    <row r="83" spans="1:14" s="25" customFormat="1" ht="30.75" x14ac:dyDescent="0.2">
      <c r="A83" s="26"/>
      <c r="B83" s="189"/>
      <c r="C83" s="35"/>
      <c r="D83" s="36"/>
      <c r="E83" s="40"/>
      <c r="F83" s="178"/>
      <c r="G83" s="83"/>
      <c r="H83" s="52"/>
      <c r="I83" s="38"/>
      <c r="J83" s="26"/>
      <c r="K83" s="39"/>
      <c r="L83" s="39"/>
      <c r="M83" s="201"/>
      <c r="N83" s="201"/>
    </row>
    <row r="84" spans="1:14" s="25" customFormat="1" ht="30.75" x14ac:dyDescent="0.2">
      <c r="A84" s="43"/>
      <c r="B84" s="195"/>
      <c r="C84" s="45"/>
      <c r="D84" s="46"/>
      <c r="E84" s="47"/>
      <c r="F84" s="181"/>
      <c r="G84" s="49"/>
      <c r="H84" s="181"/>
      <c r="I84" s="49"/>
      <c r="J84" s="43"/>
      <c r="K84" s="55"/>
      <c r="L84" s="55"/>
      <c r="M84" s="202"/>
      <c r="N84" s="202"/>
    </row>
    <row r="85" spans="1:14" s="25" customFormat="1" ht="30.75" x14ac:dyDescent="0.25">
      <c r="A85" s="56">
        <v>18</v>
      </c>
      <c r="B85" s="189" t="s">
        <v>149</v>
      </c>
      <c r="C85" s="35">
        <v>55500</v>
      </c>
      <c r="D85" s="51">
        <v>59385</v>
      </c>
      <c r="E85" s="40" t="s">
        <v>13</v>
      </c>
      <c r="F85" s="178" t="s">
        <v>150</v>
      </c>
      <c r="G85" s="41">
        <v>59385</v>
      </c>
      <c r="H85" s="178" t="s">
        <v>150</v>
      </c>
      <c r="I85" s="41">
        <v>59385</v>
      </c>
      <c r="J85" s="52" t="s">
        <v>19</v>
      </c>
      <c r="K85" s="53">
        <v>44475</v>
      </c>
      <c r="L85" s="53" t="s">
        <v>22</v>
      </c>
      <c r="M85" s="200" t="s">
        <v>209</v>
      </c>
      <c r="N85" s="200"/>
    </row>
    <row r="86" spans="1:14" s="25" customFormat="1" ht="30.75" x14ac:dyDescent="0.2">
      <c r="A86" s="26"/>
      <c r="B86" s="189"/>
      <c r="C86" s="35"/>
      <c r="D86" s="36"/>
      <c r="E86" s="26"/>
      <c r="F86" s="178"/>
      <c r="G86" s="37"/>
      <c r="H86" s="52"/>
      <c r="I86" s="38"/>
      <c r="J86" s="26"/>
      <c r="K86" s="39" t="s">
        <v>151</v>
      </c>
      <c r="L86" s="39"/>
      <c r="M86" s="201"/>
      <c r="N86" s="201"/>
    </row>
    <row r="87" spans="1:14" s="25" customFormat="1" ht="30.75" x14ac:dyDescent="0.2">
      <c r="A87" s="26"/>
      <c r="B87" s="189"/>
      <c r="C87" s="35"/>
      <c r="D87" s="36"/>
      <c r="E87" s="40"/>
      <c r="F87" s="178"/>
      <c r="G87" s="221"/>
      <c r="H87" s="52"/>
      <c r="I87" s="38"/>
      <c r="J87" s="26"/>
      <c r="K87" s="39"/>
      <c r="L87" s="39"/>
      <c r="M87" s="201"/>
      <c r="N87" s="201"/>
    </row>
    <row r="88" spans="1:14" s="25" customFormat="1" ht="30.75" x14ac:dyDescent="0.2">
      <c r="A88" s="43"/>
      <c r="B88" s="195"/>
      <c r="C88" s="45"/>
      <c r="D88" s="46"/>
      <c r="E88" s="47"/>
      <c r="F88" s="181"/>
      <c r="G88" s="49"/>
      <c r="H88" s="181"/>
      <c r="I88" s="49"/>
      <c r="J88" s="43"/>
      <c r="K88" s="55"/>
      <c r="L88" s="55"/>
      <c r="M88" s="202"/>
      <c r="N88" s="202"/>
    </row>
    <row r="89" spans="1:14" s="25" customFormat="1" ht="30.75" x14ac:dyDescent="0.25">
      <c r="A89" s="56">
        <v>19</v>
      </c>
      <c r="B89" s="198" t="s">
        <v>152</v>
      </c>
      <c r="C89" s="28">
        <v>21400</v>
      </c>
      <c r="D89" s="29">
        <v>9095</v>
      </c>
      <c r="E89" s="30" t="s">
        <v>13</v>
      </c>
      <c r="F89" s="179" t="s">
        <v>153</v>
      </c>
      <c r="G89" s="31">
        <v>9095</v>
      </c>
      <c r="H89" s="179" t="s">
        <v>153</v>
      </c>
      <c r="I89" s="31">
        <v>9095</v>
      </c>
      <c r="J89" s="32" t="s">
        <v>19</v>
      </c>
      <c r="K89" s="33"/>
      <c r="L89" s="33" t="s">
        <v>22</v>
      </c>
      <c r="M89" s="200"/>
      <c r="N89" s="200" t="s">
        <v>209</v>
      </c>
    </row>
    <row r="90" spans="1:14" s="25" customFormat="1" ht="30.75" x14ac:dyDescent="0.2">
      <c r="A90" s="26"/>
      <c r="B90" s="189"/>
      <c r="C90" s="35"/>
      <c r="D90" s="36"/>
      <c r="E90" s="26"/>
      <c r="F90" s="178"/>
      <c r="G90" s="37"/>
      <c r="H90" s="52"/>
      <c r="I90" s="38"/>
      <c r="J90" s="26"/>
      <c r="K90" s="39">
        <v>44475</v>
      </c>
      <c r="L90" s="39"/>
      <c r="M90" s="201"/>
      <c r="N90" s="201"/>
    </row>
    <row r="91" spans="1:14" s="25" customFormat="1" ht="30.75" x14ac:dyDescent="0.2">
      <c r="A91" s="26"/>
      <c r="B91" s="189"/>
      <c r="C91" s="35"/>
      <c r="D91" s="36"/>
      <c r="E91" s="40"/>
      <c r="F91" s="178"/>
      <c r="G91" s="41"/>
      <c r="H91" s="52"/>
      <c r="I91" s="38"/>
      <c r="J91" s="26"/>
      <c r="K91" s="39" t="s">
        <v>154</v>
      </c>
      <c r="L91" s="39"/>
      <c r="M91" s="201"/>
      <c r="N91" s="201"/>
    </row>
    <row r="92" spans="1:14" s="25" customFormat="1" ht="30.75" x14ac:dyDescent="0.2">
      <c r="A92" s="26"/>
      <c r="B92" s="190"/>
      <c r="C92" s="35"/>
      <c r="D92" s="36"/>
      <c r="E92" s="40"/>
      <c r="F92" s="178"/>
      <c r="G92" s="41"/>
      <c r="H92" s="52"/>
      <c r="I92" s="38"/>
      <c r="J92" s="26"/>
      <c r="K92" s="39"/>
      <c r="L92" s="39"/>
      <c r="M92" s="201"/>
      <c r="N92" s="201"/>
    </row>
    <row r="93" spans="1:14" s="25" customFormat="1" ht="30.75" x14ac:dyDescent="0.2">
      <c r="A93" s="43"/>
      <c r="B93" s="195"/>
      <c r="C93" s="45"/>
      <c r="D93" s="46"/>
      <c r="E93" s="47"/>
      <c r="F93" s="181"/>
      <c r="G93" s="49"/>
      <c r="H93" s="181"/>
      <c r="I93" s="49"/>
      <c r="J93" s="43"/>
      <c r="K93" s="55"/>
      <c r="L93" s="55"/>
      <c r="M93" s="202"/>
      <c r="N93" s="202"/>
    </row>
    <row r="94" spans="1:14" s="25" customFormat="1" ht="31.5" x14ac:dyDescent="0.25">
      <c r="A94" s="56">
        <v>20</v>
      </c>
      <c r="B94" s="189" t="s">
        <v>155</v>
      </c>
      <c r="C94" s="35">
        <v>18700</v>
      </c>
      <c r="D94" s="51">
        <v>17500</v>
      </c>
      <c r="E94" s="40" t="s">
        <v>13</v>
      </c>
      <c r="F94" s="178" t="s">
        <v>156</v>
      </c>
      <c r="G94" s="41">
        <v>17500</v>
      </c>
      <c r="H94" s="178" t="s">
        <v>156</v>
      </c>
      <c r="I94" s="41">
        <v>17500</v>
      </c>
      <c r="J94" s="52" t="s">
        <v>19</v>
      </c>
      <c r="K94" s="53"/>
      <c r="L94" s="53" t="s">
        <v>22</v>
      </c>
      <c r="M94" s="200" t="s">
        <v>209</v>
      </c>
      <c r="N94" s="200"/>
    </row>
    <row r="95" spans="1:14" s="25" customFormat="1" ht="30.75" x14ac:dyDescent="0.2">
      <c r="A95" s="26"/>
      <c r="B95" s="189"/>
      <c r="C95" s="35"/>
      <c r="D95" s="36"/>
      <c r="E95" s="26"/>
      <c r="F95" s="178"/>
      <c r="G95" s="37"/>
      <c r="H95" s="52"/>
      <c r="I95" s="38"/>
      <c r="J95" s="26"/>
      <c r="K95" s="39">
        <v>44475</v>
      </c>
      <c r="L95" s="39"/>
      <c r="M95" s="201"/>
      <c r="N95" s="201"/>
    </row>
    <row r="96" spans="1:14" s="25" customFormat="1" ht="30.75" x14ac:dyDescent="0.2">
      <c r="A96" s="26"/>
      <c r="B96" s="189"/>
      <c r="C96" s="35"/>
      <c r="D96" s="36"/>
      <c r="E96" s="40"/>
      <c r="F96" s="178"/>
      <c r="G96" s="41"/>
      <c r="H96" s="52"/>
      <c r="I96" s="38"/>
      <c r="J96" s="26"/>
      <c r="K96" s="39" t="s">
        <v>157</v>
      </c>
      <c r="L96" s="39"/>
      <c r="M96" s="201"/>
      <c r="N96" s="201"/>
    </row>
    <row r="97" spans="1:14" s="25" customFormat="1" ht="30.75" x14ac:dyDescent="0.2">
      <c r="A97" s="43"/>
      <c r="B97" s="195"/>
      <c r="C97" s="45"/>
      <c r="D97" s="46"/>
      <c r="E97" s="47"/>
      <c r="F97" s="181"/>
      <c r="G97" s="49"/>
      <c r="H97" s="181"/>
      <c r="I97" s="49"/>
      <c r="J97" s="43"/>
      <c r="K97" s="55"/>
      <c r="L97" s="55"/>
      <c r="M97" s="202"/>
      <c r="N97" s="202"/>
    </row>
    <row r="98" spans="1:14" s="25" customFormat="1" ht="31.5" x14ac:dyDescent="0.25">
      <c r="A98" s="56">
        <v>21</v>
      </c>
      <c r="B98" s="189" t="s">
        <v>158</v>
      </c>
      <c r="C98" s="35">
        <v>2800</v>
      </c>
      <c r="D98" s="51">
        <v>2996</v>
      </c>
      <c r="E98" s="40" t="s">
        <v>13</v>
      </c>
      <c r="F98" s="178" t="s">
        <v>159</v>
      </c>
      <c r="G98" s="41">
        <v>2996</v>
      </c>
      <c r="H98" s="178" t="s">
        <v>159</v>
      </c>
      <c r="I98" s="41">
        <v>2996</v>
      </c>
      <c r="J98" s="52" t="s">
        <v>19</v>
      </c>
      <c r="K98" s="53"/>
      <c r="L98" s="53" t="s">
        <v>22</v>
      </c>
      <c r="M98" s="200" t="s">
        <v>209</v>
      </c>
      <c r="N98" s="200"/>
    </row>
    <row r="99" spans="1:14" s="25" customFormat="1" ht="30.75" x14ac:dyDescent="0.2">
      <c r="A99" s="26"/>
      <c r="B99" s="189"/>
      <c r="C99" s="35"/>
      <c r="D99" s="36"/>
      <c r="E99" s="26"/>
      <c r="F99" s="178"/>
      <c r="G99" s="37"/>
      <c r="H99" s="52"/>
      <c r="I99" s="38"/>
      <c r="J99" s="26"/>
      <c r="K99" s="39">
        <v>44475</v>
      </c>
      <c r="L99" s="39"/>
      <c r="M99" s="201"/>
      <c r="N99" s="201"/>
    </row>
    <row r="100" spans="1:14" s="25" customFormat="1" ht="30.75" x14ac:dyDescent="0.2">
      <c r="A100" s="26"/>
      <c r="B100" s="189"/>
      <c r="C100" s="35"/>
      <c r="D100" s="36"/>
      <c r="E100" s="40"/>
      <c r="F100" s="178"/>
      <c r="G100" s="41"/>
      <c r="H100" s="52"/>
      <c r="I100" s="38"/>
      <c r="J100" s="26"/>
      <c r="K100" s="39" t="s">
        <v>160</v>
      </c>
      <c r="L100" s="39"/>
      <c r="M100" s="201"/>
      <c r="N100" s="201"/>
    </row>
    <row r="101" spans="1:14" s="25" customFormat="1" ht="30.75" x14ac:dyDescent="0.2">
      <c r="A101" s="43"/>
      <c r="B101" s="195"/>
      <c r="C101" s="45"/>
      <c r="D101" s="46"/>
      <c r="E101" s="47"/>
      <c r="F101" s="181"/>
      <c r="G101" s="49"/>
      <c r="H101" s="181"/>
      <c r="I101" s="49"/>
      <c r="J101" s="43"/>
      <c r="K101" s="55"/>
      <c r="L101" s="55"/>
      <c r="M101" s="202"/>
      <c r="N101" s="202"/>
    </row>
    <row r="102" spans="1:14" s="25" customFormat="1" ht="31.5" x14ac:dyDescent="0.25">
      <c r="A102" s="56">
        <v>22</v>
      </c>
      <c r="B102" s="189" t="s">
        <v>161</v>
      </c>
      <c r="C102" s="35">
        <v>13600</v>
      </c>
      <c r="D102" s="51">
        <v>12412</v>
      </c>
      <c r="E102" s="40" t="s">
        <v>13</v>
      </c>
      <c r="F102" s="178" t="s">
        <v>162</v>
      </c>
      <c r="G102" s="41">
        <v>12412</v>
      </c>
      <c r="H102" s="178" t="s">
        <v>162</v>
      </c>
      <c r="I102" s="41">
        <v>12412</v>
      </c>
      <c r="J102" s="52" t="s">
        <v>19</v>
      </c>
      <c r="K102" s="53"/>
      <c r="L102" s="53" t="s">
        <v>22</v>
      </c>
      <c r="M102" s="200"/>
      <c r="N102" s="200" t="s">
        <v>209</v>
      </c>
    </row>
    <row r="103" spans="1:14" s="25" customFormat="1" ht="30.75" x14ac:dyDescent="0.2">
      <c r="A103" s="26"/>
      <c r="B103" s="189"/>
      <c r="C103" s="35"/>
      <c r="D103" s="36"/>
      <c r="E103" s="26"/>
      <c r="F103" s="178"/>
      <c r="G103" s="37"/>
      <c r="H103" s="52"/>
      <c r="I103" s="38"/>
      <c r="J103" s="26"/>
      <c r="K103" s="39">
        <v>44476</v>
      </c>
      <c r="L103" s="39"/>
      <c r="M103" s="201"/>
      <c r="N103" s="201"/>
    </row>
    <row r="104" spans="1:14" s="25" customFormat="1" ht="30.75" x14ac:dyDescent="0.2">
      <c r="A104" s="26"/>
      <c r="B104" s="189"/>
      <c r="C104" s="35"/>
      <c r="D104" s="36"/>
      <c r="E104" s="40"/>
      <c r="F104" s="178"/>
      <c r="G104" s="41"/>
      <c r="H104" s="52"/>
      <c r="I104" s="38"/>
      <c r="J104" s="26"/>
      <c r="K104" s="39" t="s">
        <v>163</v>
      </c>
      <c r="L104" s="39"/>
      <c r="M104" s="201"/>
      <c r="N104" s="201"/>
    </row>
    <row r="105" spans="1:14" s="25" customFormat="1" ht="30.75" x14ac:dyDescent="0.2">
      <c r="A105" s="26"/>
      <c r="B105" s="190"/>
      <c r="C105" s="35"/>
      <c r="D105" s="36"/>
      <c r="E105" s="40"/>
      <c r="F105" s="178"/>
      <c r="G105" s="41"/>
      <c r="H105" s="52"/>
      <c r="I105" s="38"/>
      <c r="J105" s="26"/>
      <c r="K105" s="39"/>
      <c r="L105" s="39"/>
      <c r="M105" s="201"/>
      <c r="N105" s="201"/>
    </row>
    <row r="106" spans="1:14" s="25" customFormat="1" ht="30.75" x14ac:dyDescent="0.2">
      <c r="A106" s="43"/>
      <c r="B106" s="195"/>
      <c r="C106" s="45"/>
      <c r="D106" s="46"/>
      <c r="E106" s="47"/>
      <c r="F106" s="181"/>
      <c r="G106" s="49"/>
      <c r="H106" s="181"/>
      <c r="I106" s="49"/>
      <c r="J106" s="43"/>
      <c r="K106" s="55"/>
      <c r="L106" s="55"/>
      <c r="M106" s="202"/>
      <c r="N106" s="202"/>
    </row>
    <row r="107" spans="1:14" s="25" customFormat="1" ht="31.5" x14ac:dyDescent="0.25">
      <c r="A107" s="56">
        <v>23</v>
      </c>
      <c r="B107" s="189" t="s">
        <v>164</v>
      </c>
      <c r="C107" s="35">
        <v>3500</v>
      </c>
      <c r="D107" s="51">
        <v>3370.5</v>
      </c>
      <c r="E107" s="40" t="s">
        <v>13</v>
      </c>
      <c r="F107" s="178" t="s">
        <v>165</v>
      </c>
      <c r="G107" s="41">
        <v>3370.5</v>
      </c>
      <c r="H107" s="178" t="s">
        <v>165</v>
      </c>
      <c r="I107" s="41">
        <v>3370.5</v>
      </c>
      <c r="J107" s="52" t="s">
        <v>19</v>
      </c>
      <c r="K107" s="53"/>
      <c r="L107" s="53" t="s">
        <v>22</v>
      </c>
      <c r="M107" s="200"/>
      <c r="N107" s="200" t="s">
        <v>209</v>
      </c>
    </row>
    <row r="108" spans="1:14" s="25" customFormat="1" ht="30.75" x14ac:dyDescent="0.2">
      <c r="A108" s="26"/>
      <c r="B108" s="189"/>
      <c r="C108" s="35"/>
      <c r="D108" s="36"/>
      <c r="E108" s="26"/>
      <c r="F108" s="178"/>
      <c r="G108" s="37"/>
      <c r="H108" s="52"/>
      <c r="I108" s="38"/>
      <c r="J108" s="26"/>
      <c r="K108" s="39">
        <v>44476</v>
      </c>
      <c r="L108" s="39"/>
      <c r="M108" s="201"/>
      <c r="N108" s="201"/>
    </row>
    <row r="109" spans="1:14" s="25" customFormat="1" ht="30.75" x14ac:dyDescent="0.2">
      <c r="A109" s="26"/>
      <c r="B109" s="189"/>
      <c r="C109" s="35"/>
      <c r="D109" s="36"/>
      <c r="E109" s="40"/>
      <c r="F109" s="178"/>
      <c r="G109" s="41"/>
      <c r="H109" s="52"/>
      <c r="I109" s="38"/>
      <c r="J109" s="26"/>
      <c r="K109" s="39" t="s">
        <v>166</v>
      </c>
      <c r="L109" s="39"/>
      <c r="M109" s="201"/>
      <c r="N109" s="201"/>
    </row>
    <row r="110" spans="1:14" s="25" customFormat="1" ht="30.75" x14ac:dyDescent="0.2">
      <c r="A110" s="43"/>
      <c r="B110" s="195"/>
      <c r="C110" s="45"/>
      <c r="D110" s="46"/>
      <c r="E110" s="47"/>
      <c r="F110" s="181"/>
      <c r="G110" s="49"/>
      <c r="H110" s="181"/>
      <c r="I110" s="49"/>
      <c r="J110" s="43"/>
      <c r="K110" s="55"/>
      <c r="L110" s="55"/>
      <c r="M110" s="202"/>
      <c r="N110" s="202"/>
    </row>
    <row r="111" spans="1:14" s="25" customFormat="1" ht="30.75" x14ac:dyDescent="0.25">
      <c r="A111" s="56">
        <v>24</v>
      </c>
      <c r="B111" s="189" t="s">
        <v>167</v>
      </c>
      <c r="C111" s="35">
        <v>2500</v>
      </c>
      <c r="D111" s="51">
        <v>1790</v>
      </c>
      <c r="E111" s="40" t="s">
        <v>13</v>
      </c>
      <c r="F111" s="178" t="s">
        <v>168</v>
      </c>
      <c r="G111" s="41">
        <v>1790</v>
      </c>
      <c r="H111" s="178" t="s">
        <v>168</v>
      </c>
      <c r="I111" s="41">
        <v>1790</v>
      </c>
      <c r="J111" s="52" t="s">
        <v>19</v>
      </c>
      <c r="K111" s="53"/>
      <c r="L111" s="53" t="s">
        <v>22</v>
      </c>
      <c r="M111" s="200"/>
      <c r="N111" s="200" t="s">
        <v>209</v>
      </c>
    </row>
    <row r="112" spans="1:14" s="25" customFormat="1" ht="30.75" x14ac:dyDescent="0.2">
      <c r="A112" s="26"/>
      <c r="B112" s="189"/>
      <c r="C112" s="35"/>
      <c r="D112" s="36"/>
      <c r="E112" s="26"/>
      <c r="F112" s="178"/>
      <c r="G112" s="37"/>
      <c r="H112" s="52"/>
      <c r="I112" s="38"/>
      <c r="J112" s="26"/>
      <c r="K112" s="39">
        <v>44481</v>
      </c>
      <c r="L112" s="39"/>
      <c r="M112" s="201"/>
      <c r="N112" s="201"/>
    </row>
    <row r="113" spans="1:14" s="25" customFormat="1" ht="30.75" x14ac:dyDescent="0.2">
      <c r="A113" s="26"/>
      <c r="B113" s="189"/>
      <c r="C113" s="35"/>
      <c r="D113" s="36"/>
      <c r="E113" s="40"/>
      <c r="F113" s="178"/>
      <c r="G113" s="41"/>
      <c r="H113" s="52"/>
      <c r="I113" s="38"/>
      <c r="J113" s="26"/>
      <c r="K113" s="39" t="s">
        <v>169</v>
      </c>
      <c r="L113" s="39"/>
      <c r="M113" s="201"/>
      <c r="N113" s="201"/>
    </row>
    <row r="114" spans="1:14" s="25" customFormat="1" ht="30.75" x14ac:dyDescent="0.2">
      <c r="A114" s="26"/>
      <c r="B114" s="189"/>
      <c r="C114" s="35"/>
      <c r="D114" s="36"/>
      <c r="E114" s="40"/>
      <c r="F114" s="178"/>
      <c r="G114" s="83"/>
      <c r="H114" s="52"/>
      <c r="I114" s="38"/>
      <c r="J114" s="26"/>
      <c r="K114" s="39"/>
      <c r="L114" s="39"/>
      <c r="M114" s="201"/>
      <c r="N114" s="201"/>
    </row>
    <row r="115" spans="1:14" s="25" customFormat="1" ht="30.75" x14ac:dyDescent="0.2">
      <c r="A115" s="26"/>
      <c r="B115" s="189"/>
      <c r="C115" s="35"/>
      <c r="D115" s="36"/>
      <c r="E115" s="40"/>
      <c r="F115" s="178"/>
      <c r="G115" s="83"/>
      <c r="H115" s="52"/>
      <c r="I115" s="38"/>
      <c r="J115" s="26"/>
      <c r="K115" s="39"/>
      <c r="L115" s="39"/>
      <c r="M115" s="201"/>
      <c r="N115" s="201"/>
    </row>
    <row r="116" spans="1:14" s="25" customFormat="1" ht="30.75" x14ac:dyDescent="0.2">
      <c r="A116" s="43"/>
      <c r="B116" s="195"/>
      <c r="C116" s="45"/>
      <c r="D116" s="46"/>
      <c r="E116" s="47"/>
      <c r="F116" s="181"/>
      <c r="G116" s="49"/>
      <c r="H116" s="181"/>
      <c r="I116" s="49"/>
      <c r="J116" s="43"/>
      <c r="K116" s="55"/>
      <c r="L116" s="55"/>
      <c r="M116" s="202"/>
      <c r="N116" s="202"/>
    </row>
    <row r="117" spans="1:14" ht="21" customHeight="1" x14ac:dyDescent="0.25">
      <c r="A117" s="56">
        <v>25</v>
      </c>
      <c r="B117" s="189" t="s">
        <v>170</v>
      </c>
      <c r="C117" s="29">
        <v>5277240</v>
      </c>
      <c r="D117" s="29">
        <v>5277240</v>
      </c>
      <c r="E117" s="84" t="s">
        <v>171</v>
      </c>
      <c r="F117" s="178" t="s">
        <v>75</v>
      </c>
      <c r="G117" s="31">
        <v>5277240</v>
      </c>
      <c r="H117" s="178" t="s">
        <v>75</v>
      </c>
      <c r="I117" s="31">
        <v>5277240</v>
      </c>
      <c r="J117" s="85" t="s">
        <v>48</v>
      </c>
      <c r="K117" s="33" t="s">
        <v>172</v>
      </c>
      <c r="L117" s="33" t="s">
        <v>218</v>
      </c>
      <c r="M117" s="203" t="s">
        <v>209</v>
      </c>
      <c r="N117" s="203"/>
    </row>
    <row r="118" spans="1:14" ht="31.5" x14ac:dyDescent="0.2">
      <c r="A118" s="26"/>
      <c r="B118" s="189" t="s">
        <v>173</v>
      </c>
      <c r="C118" s="35"/>
      <c r="D118" s="36"/>
      <c r="E118" s="26"/>
      <c r="F118" s="178" t="s">
        <v>174</v>
      </c>
      <c r="G118" s="37">
        <v>5394512</v>
      </c>
      <c r="H118" s="52"/>
      <c r="I118" s="38"/>
      <c r="J118" s="86" t="s">
        <v>175</v>
      </c>
      <c r="K118" s="39">
        <v>44470</v>
      </c>
      <c r="L118" s="39"/>
      <c r="M118" s="204"/>
      <c r="N118" s="204"/>
    </row>
    <row r="119" spans="1:14" ht="30.75" x14ac:dyDescent="0.2">
      <c r="A119" s="26"/>
      <c r="B119" s="190"/>
      <c r="C119" s="35"/>
      <c r="D119" s="36"/>
      <c r="E119" s="40"/>
      <c r="F119" s="178" t="s">
        <v>176</v>
      </c>
      <c r="G119" s="37">
        <v>5394512</v>
      </c>
      <c r="H119" s="52"/>
      <c r="I119" s="38"/>
      <c r="J119" s="26"/>
      <c r="K119" s="39" t="s">
        <v>177</v>
      </c>
      <c r="L119" s="39"/>
      <c r="M119" s="204"/>
      <c r="N119" s="204"/>
    </row>
    <row r="120" spans="1:14" ht="30.75" x14ac:dyDescent="0.2">
      <c r="A120" s="26"/>
      <c r="B120" s="190"/>
      <c r="C120" s="35"/>
      <c r="D120" s="36"/>
      <c r="E120" s="40"/>
      <c r="F120" s="178" t="s">
        <v>178</v>
      </c>
      <c r="G120" s="37">
        <v>5629056</v>
      </c>
      <c r="H120" s="52"/>
      <c r="I120" s="38"/>
      <c r="J120" s="26"/>
      <c r="K120" s="39"/>
      <c r="L120" s="39"/>
      <c r="M120" s="204"/>
      <c r="N120" s="204"/>
    </row>
    <row r="121" spans="1:14" ht="30.75" x14ac:dyDescent="0.2">
      <c r="A121" s="26"/>
      <c r="B121" s="190"/>
      <c r="C121" s="35"/>
      <c r="D121" s="36"/>
      <c r="E121" s="40"/>
      <c r="F121" s="178"/>
      <c r="G121" s="37"/>
      <c r="H121" s="52"/>
      <c r="I121" s="38"/>
      <c r="J121" s="26"/>
      <c r="K121" s="39"/>
      <c r="L121" s="39"/>
      <c r="M121" s="204"/>
      <c r="N121" s="204"/>
    </row>
    <row r="122" spans="1:14" ht="30.75" x14ac:dyDescent="0.2">
      <c r="A122" s="26"/>
      <c r="B122" s="190"/>
      <c r="C122" s="35"/>
      <c r="D122" s="36"/>
      <c r="E122" s="40"/>
      <c r="F122" s="178"/>
      <c r="G122" s="37"/>
      <c r="H122" s="52"/>
      <c r="I122" s="38"/>
      <c r="J122" s="26"/>
      <c r="K122" s="39"/>
      <c r="L122" s="39"/>
      <c r="M122" s="204"/>
      <c r="N122" s="204"/>
    </row>
    <row r="123" spans="1:14" ht="30.75" x14ac:dyDescent="0.2">
      <c r="A123" s="43"/>
      <c r="B123" s="195"/>
      <c r="C123" s="45"/>
      <c r="D123" s="46"/>
      <c r="E123" s="47"/>
      <c r="F123" s="180"/>
      <c r="G123" s="48"/>
      <c r="H123" s="181"/>
      <c r="I123" s="49"/>
      <c r="J123" s="43"/>
      <c r="K123" s="55"/>
      <c r="L123" s="55"/>
      <c r="M123" s="205"/>
      <c r="N123" s="205"/>
    </row>
    <row r="124" spans="1:14" ht="30.75" x14ac:dyDescent="0.25">
      <c r="A124" s="56">
        <v>26</v>
      </c>
      <c r="B124" s="189" t="s">
        <v>179</v>
      </c>
      <c r="C124" s="29">
        <v>2140000</v>
      </c>
      <c r="D124" s="29">
        <v>2138340</v>
      </c>
      <c r="E124" s="84" t="s">
        <v>171</v>
      </c>
      <c r="F124" s="178" t="s">
        <v>139</v>
      </c>
      <c r="G124" s="31">
        <v>2106265</v>
      </c>
      <c r="H124" s="178" t="s">
        <v>139</v>
      </c>
      <c r="I124" s="31">
        <v>2106265</v>
      </c>
      <c r="J124" s="85" t="s">
        <v>48</v>
      </c>
      <c r="K124" s="33" t="s">
        <v>180</v>
      </c>
      <c r="L124" s="33" t="s">
        <v>39</v>
      </c>
      <c r="M124" s="203" t="s">
        <v>209</v>
      </c>
      <c r="N124" s="203"/>
    </row>
    <row r="125" spans="1:14" ht="30.75" x14ac:dyDescent="0.2">
      <c r="A125" s="26"/>
      <c r="B125" s="189" t="s">
        <v>83</v>
      </c>
      <c r="C125" s="35"/>
      <c r="D125" s="36"/>
      <c r="E125" s="26"/>
      <c r="F125" s="178" t="s">
        <v>181</v>
      </c>
      <c r="G125" s="37">
        <v>2138000</v>
      </c>
      <c r="H125" s="52"/>
      <c r="I125" s="38"/>
      <c r="J125" s="86" t="s">
        <v>175</v>
      </c>
      <c r="K125" s="39">
        <v>44470</v>
      </c>
      <c r="L125" s="39"/>
      <c r="M125" s="204"/>
      <c r="N125" s="204"/>
    </row>
    <row r="126" spans="1:14" ht="30.75" x14ac:dyDescent="0.2">
      <c r="A126" s="26"/>
      <c r="B126" s="190"/>
      <c r="C126" s="35"/>
      <c r="D126" s="36"/>
      <c r="E126" s="40"/>
      <c r="F126" s="178" t="s">
        <v>182</v>
      </c>
      <c r="G126" s="37">
        <v>2136000</v>
      </c>
      <c r="H126" s="52"/>
      <c r="I126" s="38"/>
      <c r="J126" s="26"/>
      <c r="K126" s="39" t="s">
        <v>183</v>
      </c>
      <c r="L126" s="39"/>
      <c r="M126" s="204"/>
      <c r="N126" s="204"/>
    </row>
    <row r="127" spans="1:14" ht="31.5" x14ac:dyDescent="0.2">
      <c r="A127" s="26"/>
      <c r="B127" s="190"/>
      <c r="C127" s="35"/>
      <c r="D127" s="36"/>
      <c r="E127" s="40"/>
      <c r="F127" s="178" t="s">
        <v>184</v>
      </c>
      <c r="G127" s="37">
        <v>2138340</v>
      </c>
      <c r="H127" s="52"/>
      <c r="I127" s="38"/>
      <c r="J127" s="26"/>
      <c r="K127" s="39"/>
      <c r="L127" s="39"/>
      <c r="M127" s="204"/>
      <c r="N127" s="204"/>
    </row>
    <row r="128" spans="1:14" ht="30.75" x14ac:dyDescent="0.2">
      <c r="A128" s="86"/>
      <c r="B128" s="199"/>
      <c r="C128" s="87"/>
      <c r="D128" s="88"/>
      <c r="E128" s="89"/>
      <c r="F128" s="178" t="s">
        <v>110</v>
      </c>
      <c r="G128" s="37">
        <v>2138000</v>
      </c>
      <c r="H128" s="187"/>
      <c r="I128" s="90"/>
      <c r="J128" s="86"/>
      <c r="K128" s="91"/>
      <c r="L128" s="91"/>
      <c r="M128" s="204"/>
      <c r="N128" s="204"/>
    </row>
    <row r="129" spans="1:14" ht="30.75" x14ac:dyDescent="0.2">
      <c r="A129" s="86"/>
      <c r="B129" s="199"/>
      <c r="C129" s="87"/>
      <c r="D129" s="88"/>
      <c r="E129" s="89"/>
      <c r="F129" s="178" t="s">
        <v>185</v>
      </c>
      <c r="G129" s="37">
        <v>2138000</v>
      </c>
      <c r="H129" s="187"/>
      <c r="I129" s="90"/>
      <c r="J129" s="86"/>
      <c r="K129" s="91"/>
      <c r="L129" s="91"/>
      <c r="M129" s="204"/>
      <c r="N129" s="204"/>
    </row>
    <row r="130" spans="1:14" ht="30.75" x14ac:dyDescent="0.2">
      <c r="A130" s="86"/>
      <c r="B130" s="199"/>
      <c r="C130" s="87"/>
      <c r="D130" s="88"/>
      <c r="E130" s="89"/>
      <c r="F130" s="178"/>
      <c r="G130" s="37"/>
      <c r="H130" s="187"/>
      <c r="I130" s="90"/>
      <c r="J130" s="86"/>
      <c r="K130" s="91"/>
      <c r="L130" s="91"/>
      <c r="M130" s="204"/>
      <c r="N130" s="204"/>
    </row>
    <row r="131" spans="1:14" ht="30.75" x14ac:dyDescent="0.2">
      <c r="A131" s="86"/>
      <c r="B131" s="199"/>
      <c r="C131" s="87"/>
      <c r="D131" s="88"/>
      <c r="E131" s="89"/>
      <c r="F131" s="178"/>
      <c r="G131" s="37"/>
      <c r="H131" s="187"/>
      <c r="I131" s="90"/>
      <c r="J131" s="86"/>
      <c r="K131" s="91"/>
      <c r="L131" s="91"/>
      <c r="M131" s="204"/>
      <c r="N131" s="204"/>
    </row>
    <row r="132" spans="1:14" ht="30.75" x14ac:dyDescent="0.2">
      <c r="A132" s="43"/>
      <c r="B132" s="195"/>
      <c r="C132" s="45"/>
      <c r="D132" s="46"/>
      <c r="E132" s="47"/>
      <c r="F132" s="180"/>
      <c r="G132" s="48"/>
      <c r="H132" s="181"/>
      <c r="I132" s="49"/>
      <c r="J132" s="43"/>
      <c r="K132" s="55"/>
      <c r="L132" s="55"/>
      <c r="M132" s="205"/>
      <c r="N132" s="205"/>
    </row>
    <row r="133" spans="1:14" ht="31.5" x14ac:dyDescent="0.25">
      <c r="A133" s="56">
        <v>27</v>
      </c>
      <c r="B133" s="189" t="s">
        <v>186</v>
      </c>
      <c r="C133" s="28">
        <v>823900</v>
      </c>
      <c r="D133" s="29">
        <v>788915</v>
      </c>
      <c r="E133" s="86" t="s">
        <v>171</v>
      </c>
      <c r="F133" s="178" t="s">
        <v>187</v>
      </c>
      <c r="G133" s="92">
        <v>785500</v>
      </c>
      <c r="H133" s="178" t="s">
        <v>188</v>
      </c>
      <c r="I133" s="31">
        <v>747507</v>
      </c>
      <c r="J133" s="85" t="s">
        <v>48</v>
      </c>
      <c r="K133" s="33" t="s">
        <v>189</v>
      </c>
      <c r="L133" s="33" t="s">
        <v>55</v>
      </c>
      <c r="M133" s="203" t="s">
        <v>209</v>
      </c>
      <c r="N133" s="203"/>
    </row>
    <row r="134" spans="1:14" ht="31.5" x14ac:dyDescent="0.2">
      <c r="A134" s="26"/>
      <c r="B134" s="189" t="s">
        <v>190</v>
      </c>
      <c r="C134" s="35"/>
      <c r="D134" s="36"/>
      <c r="E134" s="26"/>
      <c r="F134" s="178" t="s">
        <v>191</v>
      </c>
      <c r="G134" s="93">
        <v>788000</v>
      </c>
      <c r="H134" s="52"/>
      <c r="I134" s="38"/>
      <c r="J134" s="86" t="s">
        <v>175</v>
      </c>
      <c r="K134" s="39">
        <v>44496</v>
      </c>
      <c r="L134" s="39"/>
      <c r="M134" s="204"/>
      <c r="N134" s="204"/>
    </row>
    <row r="135" spans="1:14" ht="30.75" x14ac:dyDescent="0.2">
      <c r="A135" s="26"/>
      <c r="B135" s="189" t="s">
        <v>192</v>
      </c>
      <c r="C135" s="35"/>
      <c r="D135" s="36"/>
      <c r="E135" s="40"/>
      <c r="F135" s="178" t="s">
        <v>193</v>
      </c>
      <c r="G135" s="93">
        <v>788000</v>
      </c>
      <c r="H135" s="52"/>
      <c r="I135" s="38"/>
      <c r="J135" s="26"/>
      <c r="K135" s="39" t="s">
        <v>194</v>
      </c>
      <c r="L135" s="39"/>
      <c r="M135" s="204"/>
      <c r="N135" s="204"/>
    </row>
    <row r="136" spans="1:14" ht="30.75" x14ac:dyDescent="0.2">
      <c r="A136" s="26"/>
      <c r="B136" s="189"/>
      <c r="C136" s="35"/>
      <c r="D136" s="36"/>
      <c r="E136" s="40"/>
      <c r="F136" s="178" t="s">
        <v>195</v>
      </c>
      <c r="G136" s="93">
        <v>787000</v>
      </c>
      <c r="H136" s="52"/>
      <c r="I136" s="38"/>
      <c r="J136" s="26"/>
      <c r="K136" s="39"/>
      <c r="L136" s="39"/>
      <c r="M136" s="204"/>
      <c r="N136" s="204"/>
    </row>
    <row r="137" spans="1:14" ht="30.75" x14ac:dyDescent="0.2">
      <c r="A137" s="26"/>
      <c r="B137" s="189"/>
      <c r="C137" s="35"/>
      <c r="D137" s="36"/>
      <c r="E137" s="40"/>
      <c r="F137" s="178" t="s">
        <v>196</v>
      </c>
      <c r="G137" s="93">
        <v>788000</v>
      </c>
      <c r="H137" s="52"/>
      <c r="I137" s="38"/>
      <c r="J137" s="26"/>
      <c r="K137" s="39"/>
      <c r="L137" s="39"/>
      <c r="M137" s="204"/>
      <c r="N137" s="204"/>
    </row>
    <row r="138" spans="1:14" ht="30.75" x14ac:dyDescent="0.2">
      <c r="A138" s="26"/>
      <c r="B138" s="189"/>
      <c r="C138" s="35"/>
      <c r="D138" s="36"/>
      <c r="E138" s="40"/>
      <c r="F138" s="178" t="s">
        <v>197</v>
      </c>
      <c r="G138" s="93">
        <v>787000</v>
      </c>
      <c r="H138" s="52"/>
      <c r="I138" s="38"/>
      <c r="J138" s="26"/>
      <c r="K138" s="39"/>
      <c r="L138" s="39"/>
      <c r="M138" s="204"/>
      <c r="N138" s="204"/>
    </row>
    <row r="139" spans="1:14" ht="30.75" x14ac:dyDescent="0.2">
      <c r="A139" s="26"/>
      <c r="B139" s="189"/>
      <c r="C139" s="35"/>
      <c r="D139" s="36"/>
      <c r="E139" s="40"/>
      <c r="F139" s="178" t="s">
        <v>106</v>
      </c>
      <c r="G139" s="93">
        <v>787000</v>
      </c>
      <c r="H139" s="52"/>
      <c r="I139" s="38"/>
      <c r="J139" s="26"/>
      <c r="K139" s="39"/>
      <c r="L139" s="39"/>
      <c r="M139" s="204"/>
      <c r="N139" s="204"/>
    </row>
    <row r="140" spans="1:14" ht="30.75" x14ac:dyDescent="0.2">
      <c r="A140" s="26"/>
      <c r="B140" s="189"/>
      <c r="C140" s="35"/>
      <c r="D140" s="36"/>
      <c r="E140" s="40"/>
      <c r="F140" s="178" t="s">
        <v>198</v>
      </c>
      <c r="G140" s="93">
        <v>748000</v>
      </c>
      <c r="H140" s="52"/>
      <c r="I140" s="38"/>
      <c r="J140" s="26"/>
      <c r="K140" s="39"/>
      <c r="L140" s="39"/>
      <c r="M140" s="204"/>
      <c r="N140" s="204"/>
    </row>
    <row r="141" spans="1:14" ht="30.75" x14ac:dyDescent="0.2">
      <c r="A141" s="26"/>
      <c r="B141" s="190"/>
      <c r="C141" s="35"/>
      <c r="D141" s="36"/>
      <c r="E141" s="40"/>
      <c r="F141" s="178" t="s">
        <v>181</v>
      </c>
      <c r="G141" s="93">
        <v>788900</v>
      </c>
      <c r="H141" s="52"/>
      <c r="I141" s="38"/>
      <c r="J141" s="26"/>
      <c r="K141" s="39"/>
      <c r="L141" s="39"/>
      <c r="M141" s="204"/>
      <c r="N141" s="204"/>
    </row>
    <row r="142" spans="1:14" ht="30.75" x14ac:dyDescent="0.2">
      <c r="A142" s="26"/>
      <c r="B142" s="190"/>
      <c r="C142" s="35"/>
      <c r="D142" s="36"/>
      <c r="E142" s="40"/>
      <c r="F142" s="178" t="s">
        <v>199</v>
      </c>
      <c r="G142" s="93">
        <v>785500</v>
      </c>
      <c r="H142" s="52"/>
      <c r="I142" s="38"/>
      <c r="J142" s="26"/>
      <c r="K142" s="39"/>
      <c r="L142" s="39"/>
      <c r="M142" s="204"/>
      <c r="N142" s="204"/>
    </row>
    <row r="143" spans="1:14" ht="30.75" x14ac:dyDescent="0.2">
      <c r="A143" s="43"/>
      <c r="B143" s="195"/>
      <c r="C143" s="45"/>
      <c r="D143" s="46"/>
      <c r="E143" s="47"/>
      <c r="F143" s="43"/>
      <c r="G143" s="49"/>
      <c r="H143" s="181"/>
      <c r="I143" s="49"/>
      <c r="J143" s="43"/>
      <c r="K143" s="55"/>
      <c r="L143" s="55"/>
      <c r="M143" s="205"/>
      <c r="N143" s="205"/>
    </row>
    <row r="144" spans="1:14" ht="21.75" thickBot="1" x14ac:dyDescent="0.25">
      <c r="C144" s="158">
        <f>SUM(C8:C143)</f>
        <v>15086131</v>
      </c>
      <c r="I144" s="177">
        <f>SUM(I8:I143)</f>
        <v>14390910.039999999</v>
      </c>
    </row>
    <row r="145" ht="21.75" thickTop="1" x14ac:dyDescent="0.2"/>
  </sheetData>
  <sortState ref="A7:N15">
    <sortCondition ref="A7:A15"/>
  </sortState>
  <mergeCells count="15">
    <mergeCell ref="L6:L7"/>
    <mergeCell ref="M6:N6"/>
    <mergeCell ref="K6:K7"/>
    <mergeCell ref="A1:K1"/>
    <mergeCell ref="A6:A7"/>
    <mergeCell ref="B6:B7"/>
    <mergeCell ref="C6:C7"/>
    <mergeCell ref="D6:D7"/>
    <mergeCell ref="E6:E7"/>
    <mergeCell ref="F6:G6"/>
    <mergeCell ref="H6:I6"/>
    <mergeCell ref="J6:J7"/>
    <mergeCell ref="A2:N2"/>
    <mergeCell ref="A3:N3"/>
    <mergeCell ref="A4:N4"/>
  </mergeCells>
  <printOptions horizontalCentered="1"/>
  <pageMargins left="0.19685039370078741" right="0" top="0.35433070866141736" bottom="0.15748031496062992" header="0.31496062992125984" footer="0.11811023622047245"/>
  <pageSetup paperSize="9" scale="6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B5B24A-71F1-4D07-9C96-97F34B9CCB6E}">
          <x14:formula1>
            <xm:f>ชื่อหมวด!$B$2:$B$24</xm:f>
          </x14:formula1>
          <xm:sqref>L8:L143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5575E-27C3-494A-82EB-4E7E227E0BCD}">
  <sheetPr codeName="Sheet8"/>
  <dimension ref="A1:N145"/>
  <sheetViews>
    <sheetView topLeftCell="A4" zoomScaleNormal="100" workbookViewId="0">
      <pane xSplit="2" ySplit="4" topLeftCell="C40" activePane="bottomRight" state="frozen"/>
      <selection activeCell="A4" sqref="A4"/>
      <selection pane="topRight" activeCell="C4" sqref="C4"/>
      <selection pane="bottomLeft" activeCell="A8" sqref="A8"/>
      <selection pane="bottomRight" activeCell="B67" sqref="B67"/>
    </sheetView>
  </sheetViews>
  <sheetFormatPr defaultColWidth="8.25" defaultRowHeight="21" x14ac:dyDescent="0.2"/>
  <cols>
    <col min="1" max="1" width="5.5" style="286" customWidth="1"/>
    <col min="2" max="2" width="35" style="94" bestFit="1" customWidth="1"/>
    <col min="3" max="3" width="10.75" style="21" bestFit="1" customWidth="1"/>
    <col min="4" max="4" width="9.5" style="21" bestFit="1" customWidth="1"/>
    <col min="5" max="5" width="9.375" style="286" bestFit="1" customWidth="1"/>
    <col min="6" max="6" width="29" style="94" customWidth="1"/>
    <col min="7" max="7" width="10.25" style="95" customWidth="1"/>
    <col min="8" max="8" width="17.125" style="188" bestFit="1" customWidth="1"/>
    <col min="9" max="9" width="10.5" style="96" bestFit="1" customWidth="1"/>
    <col min="10" max="10" width="10.625" style="21" bestFit="1" customWidth="1"/>
    <col min="11" max="11" width="13" style="21" customWidth="1"/>
    <col min="12" max="12" width="30.25" style="21" customWidth="1"/>
    <col min="13" max="13" width="4.75" style="21" bestFit="1" customWidth="1"/>
    <col min="14" max="14" width="6.875" style="21" customWidth="1"/>
    <col min="15" max="16384" width="8.25" style="21"/>
  </cols>
  <sheetData>
    <row r="1" spans="1:14" x14ac:dyDescent="0.2">
      <c r="A1" s="472"/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233"/>
      <c r="N1" s="215" t="s">
        <v>60</v>
      </c>
    </row>
    <row r="2" spans="1:14" x14ac:dyDescent="0.2">
      <c r="A2" s="478" t="s">
        <v>227</v>
      </c>
      <c r="B2" s="478"/>
      <c r="C2" s="478"/>
      <c r="D2" s="478"/>
      <c r="E2" s="478"/>
      <c r="F2" s="478"/>
      <c r="G2" s="478"/>
      <c r="H2" s="478"/>
      <c r="I2" s="478"/>
      <c r="J2" s="478"/>
      <c r="K2" s="478"/>
      <c r="L2" s="478"/>
      <c r="M2" s="478"/>
      <c r="N2" s="478"/>
    </row>
    <row r="3" spans="1:14" x14ac:dyDescent="0.2">
      <c r="A3" s="478" t="s">
        <v>62</v>
      </c>
      <c r="B3" s="478"/>
      <c r="C3" s="478"/>
      <c r="D3" s="478"/>
      <c r="E3" s="478"/>
      <c r="F3" s="478"/>
      <c r="G3" s="478"/>
      <c r="H3" s="478"/>
      <c r="I3" s="478"/>
      <c r="J3" s="478"/>
      <c r="K3" s="478"/>
      <c r="L3" s="478"/>
      <c r="M3" s="478"/>
      <c r="N3" s="478"/>
    </row>
    <row r="4" spans="1:14" x14ac:dyDescent="0.2">
      <c r="A4" s="479" t="s">
        <v>228</v>
      </c>
      <c r="B4" s="479"/>
      <c r="C4" s="479"/>
      <c r="D4" s="479"/>
      <c r="E4" s="479"/>
      <c r="F4" s="479"/>
      <c r="G4" s="479"/>
      <c r="H4" s="479"/>
      <c r="I4" s="479"/>
      <c r="J4" s="479"/>
      <c r="K4" s="479"/>
      <c r="L4" s="479"/>
      <c r="M4" s="479"/>
      <c r="N4" s="479"/>
    </row>
    <row r="5" spans="1:14" ht="17.25" customHeight="1" x14ac:dyDescent="0.2">
      <c r="A5" s="281"/>
      <c r="B5" s="22"/>
      <c r="C5" s="22"/>
      <c r="D5" s="22"/>
      <c r="E5" s="281"/>
      <c r="F5" s="22"/>
      <c r="G5" s="23"/>
      <c r="H5" s="185"/>
      <c r="I5" s="24"/>
      <c r="J5" s="22"/>
      <c r="K5" s="22"/>
      <c r="L5" s="22"/>
    </row>
    <row r="6" spans="1:14" s="25" customFormat="1" ht="47.25" customHeight="1" x14ac:dyDescent="0.2">
      <c r="A6" s="480" t="s">
        <v>1</v>
      </c>
      <c r="B6" s="474" t="s">
        <v>64</v>
      </c>
      <c r="C6" s="471" t="s">
        <v>65</v>
      </c>
      <c r="D6" s="473" t="s">
        <v>66</v>
      </c>
      <c r="E6" s="480" t="s">
        <v>4</v>
      </c>
      <c r="F6" s="473" t="s">
        <v>5</v>
      </c>
      <c r="G6" s="473"/>
      <c r="H6" s="473" t="s">
        <v>67</v>
      </c>
      <c r="I6" s="473"/>
      <c r="J6" s="476" t="s">
        <v>68</v>
      </c>
      <c r="K6" s="471" t="s">
        <v>8</v>
      </c>
      <c r="L6" s="481" t="s">
        <v>20</v>
      </c>
      <c r="M6" s="482" t="s">
        <v>203</v>
      </c>
      <c r="N6" s="483"/>
    </row>
    <row r="7" spans="1:14" s="25" customFormat="1" ht="54.75" customHeight="1" x14ac:dyDescent="0.2">
      <c r="A7" s="480"/>
      <c r="B7" s="475"/>
      <c r="C7" s="471"/>
      <c r="D7" s="473"/>
      <c r="E7" s="480"/>
      <c r="F7" s="234" t="s">
        <v>9</v>
      </c>
      <c r="G7" s="219" t="s">
        <v>69</v>
      </c>
      <c r="H7" s="232" t="s">
        <v>10</v>
      </c>
      <c r="I7" s="220" t="s">
        <v>70</v>
      </c>
      <c r="J7" s="477"/>
      <c r="K7" s="471"/>
      <c r="L7" s="481"/>
      <c r="M7" s="296" t="s">
        <v>21</v>
      </c>
      <c r="N7" s="296" t="s">
        <v>225</v>
      </c>
    </row>
    <row r="8" spans="1:14" s="252" customFormat="1" ht="30.75" x14ac:dyDescent="0.25">
      <c r="A8" s="242">
        <v>1</v>
      </c>
      <c r="B8" s="243" t="s">
        <v>229</v>
      </c>
      <c r="C8" s="244">
        <v>941600</v>
      </c>
      <c r="D8" s="245">
        <v>888467</v>
      </c>
      <c r="E8" s="246" t="s">
        <v>171</v>
      </c>
      <c r="F8" s="287" t="s">
        <v>187</v>
      </c>
      <c r="G8" s="247">
        <v>888000</v>
      </c>
      <c r="H8" s="248" t="s">
        <v>205</v>
      </c>
      <c r="I8" s="249">
        <v>856735</v>
      </c>
      <c r="J8" s="250" t="s">
        <v>48</v>
      </c>
      <c r="K8" s="33" t="s">
        <v>231</v>
      </c>
      <c r="L8" s="33" t="s">
        <v>55</v>
      </c>
      <c r="M8" s="251" t="s">
        <v>209</v>
      </c>
      <c r="N8" s="251"/>
    </row>
    <row r="9" spans="1:14" s="252" customFormat="1" ht="30.75" x14ac:dyDescent="0.2">
      <c r="A9" s="242"/>
      <c r="B9" s="253" t="s">
        <v>230</v>
      </c>
      <c r="C9" s="254"/>
      <c r="D9" s="255"/>
      <c r="E9" s="242"/>
      <c r="F9" s="248" t="s">
        <v>90</v>
      </c>
      <c r="G9" s="256">
        <v>888000</v>
      </c>
      <c r="H9" s="257"/>
      <c r="I9" s="258"/>
      <c r="J9" s="242"/>
      <c r="K9" s="259">
        <v>44501</v>
      </c>
      <c r="L9" s="259"/>
      <c r="M9" s="260"/>
      <c r="N9" s="260"/>
    </row>
    <row r="10" spans="1:14" s="252" customFormat="1" ht="30.75" x14ac:dyDescent="0.2">
      <c r="A10" s="242"/>
      <c r="B10" s="253" t="s">
        <v>353</v>
      </c>
      <c r="C10" s="254"/>
      <c r="D10" s="255"/>
      <c r="E10" s="261"/>
      <c r="F10" s="248" t="s">
        <v>191</v>
      </c>
      <c r="G10" s="249">
        <v>887000</v>
      </c>
      <c r="H10" s="257"/>
      <c r="I10" s="258"/>
      <c r="J10" s="242"/>
      <c r="K10" s="259" t="s">
        <v>232</v>
      </c>
      <c r="L10" s="259"/>
      <c r="M10" s="260"/>
      <c r="N10" s="260"/>
    </row>
    <row r="11" spans="1:14" s="252" customFormat="1" ht="30.75" x14ac:dyDescent="0.2">
      <c r="A11" s="242"/>
      <c r="B11" s="253" t="s">
        <v>354</v>
      </c>
      <c r="C11" s="254"/>
      <c r="D11" s="255"/>
      <c r="E11" s="261"/>
      <c r="F11" s="248" t="s">
        <v>207</v>
      </c>
      <c r="G11" s="256">
        <v>888000</v>
      </c>
      <c r="H11" s="257"/>
      <c r="I11" s="258"/>
      <c r="J11" s="242"/>
      <c r="K11" s="259"/>
      <c r="L11" s="259"/>
      <c r="M11" s="260"/>
      <c r="N11" s="260"/>
    </row>
    <row r="12" spans="1:14" s="252" customFormat="1" ht="30.75" x14ac:dyDescent="0.2">
      <c r="A12" s="242"/>
      <c r="B12" s="253"/>
      <c r="C12" s="254"/>
      <c r="D12" s="255"/>
      <c r="E12" s="261"/>
      <c r="F12" s="248" t="s">
        <v>205</v>
      </c>
      <c r="G12" s="249">
        <v>857000</v>
      </c>
      <c r="H12" s="257"/>
      <c r="I12" s="258"/>
      <c r="J12" s="242"/>
      <c r="K12" s="259"/>
      <c r="L12" s="259"/>
      <c r="M12" s="260"/>
      <c r="N12" s="260"/>
    </row>
    <row r="13" spans="1:14" s="252" customFormat="1" ht="30.75" x14ac:dyDescent="0.2">
      <c r="A13" s="242"/>
      <c r="B13" s="253"/>
      <c r="C13" s="254"/>
      <c r="D13" s="255"/>
      <c r="E13" s="261"/>
      <c r="F13" s="248" t="s">
        <v>110</v>
      </c>
      <c r="G13" s="249">
        <v>862000</v>
      </c>
      <c r="H13" s="257"/>
      <c r="I13" s="258"/>
      <c r="J13" s="242"/>
      <c r="K13" s="259"/>
      <c r="L13" s="259"/>
      <c r="M13" s="260"/>
      <c r="N13" s="260"/>
    </row>
    <row r="14" spans="1:14" s="252" customFormat="1" ht="30.75" x14ac:dyDescent="0.2">
      <c r="A14" s="242"/>
      <c r="B14" s="253"/>
      <c r="C14" s="254"/>
      <c r="D14" s="255"/>
      <c r="E14" s="261"/>
      <c r="F14" s="248" t="s">
        <v>208</v>
      </c>
      <c r="G14" s="249">
        <v>888400</v>
      </c>
      <c r="H14" s="257"/>
      <c r="I14" s="258"/>
      <c r="J14" s="242"/>
      <c r="K14" s="259"/>
      <c r="L14" s="259"/>
      <c r="M14" s="260"/>
      <c r="N14" s="260"/>
    </row>
    <row r="15" spans="1:14" s="252" customFormat="1" ht="30.75" x14ac:dyDescent="0.2">
      <c r="A15" s="242"/>
      <c r="B15" s="253"/>
      <c r="C15" s="254"/>
      <c r="D15" s="255"/>
      <c r="E15" s="261"/>
      <c r="F15" s="248" t="s">
        <v>185</v>
      </c>
      <c r="G15" s="249">
        <v>887000</v>
      </c>
      <c r="H15" s="257"/>
      <c r="I15" s="258"/>
      <c r="J15" s="242"/>
      <c r="K15" s="259"/>
      <c r="L15" s="259"/>
      <c r="M15" s="260"/>
      <c r="N15" s="260"/>
    </row>
    <row r="16" spans="1:14" s="252" customFormat="1" ht="30.75" x14ac:dyDescent="0.2">
      <c r="A16" s="242"/>
      <c r="B16" s="253"/>
      <c r="C16" s="254"/>
      <c r="D16" s="255"/>
      <c r="E16" s="261"/>
      <c r="F16" s="248" t="s">
        <v>106</v>
      </c>
      <c r="G16" s="249">
        <v>887000</v>
      </c>
      <c r="H16" s="257"/>
      <c r="I16" s="258"/>
      <c r="J16" s="242"/>
      <c r="K16" s="259"/>
      <c r="L16" s="259"/>
      <c r="M16" s="260"/>
      <c r="N16" s="260"/>
    </row>
    <row r="17" spans="1:14" s="252" customFormat="1" ht="30.75" x14ac:dyDescent="0.2">
      <c r="A17" s="242"/>
      <c r="B17" s="253"/>
      <c r="C17" s="254"/>
      <c r="D17" s="255"/>
      <c r="E17" s="261"/>
      <c r="F17" s="248" t="s">
        <v>210</v>
      </c>
      <c r="G17" s="249">
        <v>885000</v>
      </c>
      <c r="H17" s="257"/>
      <c r="I17" s="258"/>
      <c r="J17" s="242"/>
      <c r="K17" s="259"/>
      <c r="L17" s="259"/>
      <c r="M17" s="260"/>
      <c r="N17" s="260"/>
    </row>
    <row r="18" spans="1:14" s="252" customFormat="1" ht="30.75" x14ac:dyDescent="0.2">
      <c r="A18" s="262"/>
      <c r="B18" s="263"/>
      <c r="C18" s="264"/>
      <c r="D18" s="265"/>
      <c r="E18" s="266"/>
      <c r="F18" s="267"/>
      <c r="G18" s="268"/>
      <c r="H18" s="269"/>
      <c r="I18" s="270"/>
      <c r="J18" s="262"/>
      <c r="K18" s="271"/>
      <c r="L18" s="271"/>
      <c r="M18" s="272"/>
      <c r="N18" s="272"/>
    </row>
    <row r="19" spans="1:14" s="252" customFormat="1" ht="31.5" x14ac:dyDescent="0.25">
      <c r="A19" s="242">
        <v>2</v>
      </c>
      <c r="B19" s="253" t="s">
        <v>229</v>
      </c>
      <c r="C19" s="254">
        <v>736160</v>
      </c>
      <c r="D19" s="273">
        <v>704364</v>
      </c>
      <c r="E19" s="261" t="s">
        <v>171</v>
      </c>
      <c r="F19" s="248" t="s">
        <v>204</v>
      </c>
      <c r="G19" s="249">
        <v>704000</v>
      </c>
      <c r="H19" s="248" t="s">
        <v>182</v>
      </c>
      <c r="I19" s="249">
        <v>685990</v>
      </c>
      <c r="J19" s="250" t="s">
        <v>48</v>
      </c>
      <c r="K19" s="53" t="s">
        <v>235</v>
      </c>
      <c r="L19" s="53" t="s">
        <v>219</v>
      </c>
      <c r="M19" s="212" t="s">
        <v>209</v>
      </c>
      <c r="N19" s="212"/>
    </row>
    <row r="20" spans="1:14" s="252" customFormat="1" ht="30.75" x14ac:dyDescent="0.2">
      <c r="A20" s="242"/>
      <c r="B20" s="253" t="s">
        <v>233</v>
      </c>
      <c r="C20" s="254"/>
      <c r="D20" s="255"/>
      <c r="E20" s="242"/>
      <c r="F20" s="248" t="s">
        <v>207</v>
      </c>
      <c r="G20" s="256">
        <v>704000</v>
      </c>
      <c r="H20" s="257"/>
      <c r="I20" s="258"/>
      <c r="J20" s="242"/>
      <c r="K20" s="259">
        <v>44503</v>
      </c>
      <c r="L20" s="259"/>
      <c r="M20" s="213"/>
      <c r="N20" s="213"/>
    </row>
    <row r="21" spans="1:14" s="252" customFormat="1" ht="30.75" x14ac:dyDescent="0.2">
      <c r="A21" s="242"/>
      <c r="B21" s="253" t="s">
        <v>234</v>
      </c>
      <c r="C21" s="254"/>
      <c r="D21" s="255"/>
      <c r="E21" s="261"/>
      <c r="F21" s="248" t="s">
        <v>110</v>
      </c>
      <c r="G21" s="256">
        <v>704000</v>
      </c>
      <c r="H21" s="257"/>
      <c r="I21" s="258"/>
      <c r="J21" s="242"/>
      <c r="K21" s="259" t="s">
        <v>236</v>
      </c>
      <c r="L21" s="259"/>
      <c r="M21" s="213"/>
      <c r="N21" s="213"/>
    </row>
    <row r="22" spans="1:14" s="252" customFormat="1" ht="30.75" x14ac:dyDescent="0.2">
      <c r="A22" s="242"/>
      <c r="B22" s="253"/>
      <c r="C22" s="254"/>
      <c r="D22" s="255"/>
      <c r="E22" s="261"/>
      <c r="F22" s="248" t="s">
        <v>185</v>
      </c>
      <c r="G22" s="256">
        <v>704000</v>
      </c>
      <c r="H22" s="257"/>
      <c r="I22" s="258"/>
      <c r="J22" s="242"/>
      <c r="K22" s="259"/>
      <c r="L22" s="259"/>
      <c r="M22" s="213"/>
      <c r="N22" s="213"/>
    </row>
    <row r="23" spans="1:14" s="252" customFormat="1" ht="30.75" x14ac:dyDescent="0.2">
      <c r="A23" s="242"/>
      <c r="B23" s="253"/>
      <c r="C23" s="254"/>
      <c r="D23" s="255"/>
      <c r="E23" s="261"/>
      <c r="F23" s="248" t="s">
        <v>182</v>
      </c>
      <c r="G23" s="249">
        <v>686000</v>
      </c>
      <c r="H23" s="257"/>
      <c r="I23" s="258"/>
      <c r="J23" s="242"/>
      <c r="K23" s="259"/>
      <c r="L23" s="259"/>
      <c r="M23" s="213"/>
      <c r="N23" s="213"/>
    </row>
    <row r="24" spans="1:14" s="252" customFormat="1" ht="30.75" x14ac:dyDescent="0.2">
      <c r="A24" s="242"/>
      <c r="B24" s="274"/>
      <c r="C24" s="254"/>
      <c r="D24" s="255"/>
      <c r="E24" s="261"/>
      <c r="F24" s="248" t="s">
        <v>210</v>
      </c>
      <c r="G24" s="256">
        <v>704000</v>
      </c>
      <c r="H24" s="257"/>
      <c r="I24" s="258"/>
      <c r="J24" s="242"/>
      <c r="K24" s="259"/>
      <c r="L24" s="259"/>
      <c r="M24" s="213"/>
      <c r="N24" s="213"/>
    </row>
    <row r="25" spans="1:14" s="252" customFormat="1" ht="30.75" x14ac:dyDescent="0.2">
      <c r="A25" s="242"/>
      <c r="B25" s="274"/>
      <c r="C25" s="254"/>
      <c r="D25" s="255"/>
      <c r="E25" s="261"/>
      <c r="F25" s="248"/>
      <c r="G25" s="288"/>
      <c r="H25" s="257"/>
      <c r="I25" s="258"/>
      <c r="J25" s="242"/>
      <c r="K25" s="259"/>
      <c r="L25" s="259"/>
      <c r="M25" s="213"/>
      <c r="N25" s="213"/>
    </row>
    <row r="26" spans="1:14" s="252" customFormat="1" ht="30.75" x14ac:dyDescent="0.2">
      <c r="A26" s="262"/>
      <c r="B26" s="275"/>
      <c r="C26" s="264"/>
      <c r="D26" s="265"/>
      <c r="E26" s="266"/>
      <c r="F26" s="269"/>
      <c r="G26" s="270"/>
      <c r="H26" s="269"/>
      <c r="I26" s="270"/>
      <c r="J26" s="262"/>
      <c r="K26" s="276"/>
      <c r="L26" s="276"/>
      <c r="M26" s="214"/>
      <c r="N26" s="214"/>
    </row>
    <row r="27" spans="1:14" s="252" customFormat="1" ht="31.5" x14ac:dyDescent="0.25">
      <c r="A27" s="282">
        <v>3</v>
      </c>
      <c r="B27" s="253" t="s">
        <v>229</v>
      </c>
      <c r="C27" s="244">
        <v>1872500</v>
      </c>
      <c r="D27" s="245">
        <v>1810490</v>
      </c>
      <c r="E27" s="246" t="s">
        <v>171</v>
      </c>
      <c r="F27" s="248" t="s">
        <v>204</v>
      </c>
      <c r="G27" s="249">
        <v>1810000</v>
      </c>
      <c r="H27" s="248" t="s">
        <v>210</v>
      </c>
      <c r="I27" s="277">
        <v>1783175</v>
      </c>
      <c r="J27" s="250" t="s">
        <v>48</v>
      </c>
      <c r="K27" s="33" t="s">
        <v>211</v>
      </c>
      <c r="L27" s="33" t="s">
        <v>58</v>
      </c>
      <c r="M27" s="212" t="s">
        <v>209</v>
      </c>
      <c r="N27" s="212"/>
    </row>
    <row r="28" spans="1:14" s="252" customFormat="1" ht="30.75" x14ac:dyDescent="0.2">
      <c r="A28" s="242"/>
      <c r="B28" s="253" t="s">
        <v>237</v>
      </c>
      <c r="C28" s="254"/>
      <c r="D28" s="255"/>
      <c r="E28" s="242"/>
      <c r="F28" s="248" t="s">
        <v>90</v>
      </c>
      <c r="G28" s="256">
        <v>1812000</v>
      </c>
      <c r="H28" s="257"/>
      <c r="I28" s="258"/>
      <c r="J28" s="242"/>
      <c r="K28" s="259">
        <v>44505</v>
      </c>
      <c r="L28" s="259"/>
      <c r="M28" s="213"/>
      <c r="N28" s="213"/>
    </row>
    <row r="29" spans="1:14" s="252" customFormat="1" ht="30.75" x14ac:dyDescent="0.2">
      <c r="A29" s="242"/>
      <c r="B29" s="253" t="s">
        <v>355</v>
      </c>
      <c r="C29" s="254"/>
      <c r="D29" s="255"/>
      <c r="E29" s="261"/>
      <c r="F29" s="248" t="s">
        <v>207</v>
      </c>
      <c r="G29" s="249">
        <v>1810000</v>
      </c>
      <c r="H29" s="257"/>
      <c r="I29" s="258"/>
      <c r="J29" s="242"/>
      <c r="K29" s="259" t="s">
        <v>238</v>
      </c>
      <c r="L29" s="259"/>
      <c r="M29" s="213"/>
      <c r="N29" s="213"/>
    </row>
    <row r="30" spans="1:14" s="252" customFormat="1" ht="30.75" x14ac:dyDescent="0.2">
      <c r="A30" s="242"/>
      <c r="B30" s="253" t="s">
        <v>356</v>
      </c>
      <c r="C30" s="254"/>
      <c r="D30" s="255"/>
      <c r="E30" s="261"/>
      <c r="F30" s="248" t="s">
        <v>198</v>
      </c>
      <c r="G30" s="249">
        <v>1809490</v>
      </c>
      <c r="H30" s="257"/>
      <c r="I30" s="258"/>
      <c r="J30" s="242"/>
      <c r="K30" s="259"/>
      <c r="L30" s="259"/>
      <c r="M30" s="213"/>
      <c r="N30" s="213"/>
    </row>
    <row r="31" spans="1:14" s="252" customFormat="1" ht="30.75" x14ac:dyDescent="0.2">
      <c r="A31" s="242"/>
      <c r="B31" s="274"/>
      <c r="C31" s="254"/>
      <c r="D31" s="255"/>
      <c r="E31" s="261"/>
      <c r="F31" s="248" t="s">
        <v>210</v>
      </c>
      <c r="G31" s="277">
        <v>1790000</v>
      </c>
      <c r="H31" s="257"/>
      <c r="I31" s="258"/>
      <c r="J31" s="242"/>
      <c r="K31" s="259"/>
      <c r="L31" s="259"/>
      <c r="M31" s="213"/>
      <c r="N31" s="213"/>
    </row>
    <row r="32" spans="1:14" s="252" customFormat="1" ht="30.75" x14ac:dyDescent="0.2">
      <c r="A32" s="242"/>
      <c r="B32" s="274"/>
      <c r="C32" s="254"/>
      <c r="D32" s="255"/>
      <c r="E32" s="261"/>
      <c r="F32" s="248"/>
      <c r="G32" s="277"/>
      <c r="H32" s="257"/>
      <c r="I32" s="258"/>
      <c r="J32" s="242"/>
      <c r="K32" s="259"/>
      <c r="L32" s="259"/>
      <c r="M32" s="213"/>
      <c r="N32" s="213"/>
    </row>
    <row r="33" spans="1:14" s="252" customFormat="1" ht="30.75" x14ac:dyDescent="0.2">
      <c r="A33" s="262"/>
      <c r="B33" s="275"/>
      <c r="C33" s="264"/>
      <c r="D33" s="265"/>
      <c r="E33" s="266"/>
      <c r="F33" s="269"/>
      <c r="G33" s="270"/>
      <c r="H33" s="269"/>
      <c r="I33" s="270"/>
      <c r="J33" s="262"/>
      <c r="K33" s="276"/>
      <c r="L33" s="276"/>
      <c r="M33" s="214"/>
      <c r="N33" s="214"/>
    </row>
    <row r="34" spans="1:14" s="252" customFormat="1" ht="30.75" x14ac:dyDescent="0.25">
      <c r="A34" s="282">
        <v>4</v>
      </c>
      <c r="B34" s="253" t="s">
        <v>229</v>
      </c>
      <c r="C34" s="244">
        <v>2140000</v>
      </c>
      <c r="D34" s="245">
        <v>1956171</v>
      </c>
      <c r="E34" s="246" t="s">
        <v>171</v>
      </c>
      <c r="F34" s="248" t="s">
        <v>206</v>
      </c>
      <c r="G34" s="247">
        <v>1955000</v>
      </c>
      <c r="H34" s="248" t="s">
        <v>243</v>
      </c>
      <c r="I34" s="247">
        <v>1926207</v>
      </c>
      <c r="J34" s="250" t="s">
        <v>48</v>
      </c>
      <c r="K34" s="33" t="s">
        <v>244</v>
      </c>
      <c r="L34" s="33" t="s">
        <v>58</v>
      </c>
      <c r="M34" s="251" t="s">
        <v>209</v>
      </c>
      <c r="N34" s="251"/>
    </row>
    <row r="35" spans="1:14" s="252" customFormat="1" ht="30.75" x14ac:dyDescent="0.2">
      <c r="A35" s="242"/>
      <c r="B35" s="253" t="s">
        <v>239</v>
      </c>
      <c r="C35" s="254"/>
      <c r="D35" s="255"/>
      <c r="E35" s="242"/>
      <c r="F35" s="248" t="s">
        <v>243</v>
      </c>
      <c r="G35" s="256">
        <v>1940000</v>
      </c>
      <c r="H35" s="257"/>
      <c r="I35" s="258"/>
      <c r="J35" s="242"/>
      <c r="K35" s="259">
        <v>44510</v>
      </c>
      <c r="L35" s="259"/>
      <c r="M35" s="260"/>
      <c r="N35" s="260"/>
    </row>
    <row r="36" spans="1:14" s="252" customFormat="1" ht="30.75" x14ac:dyDescent="0.2">
      <c r="A36" s="242"/>
      <c r="B36" s="253" t="s">
        <v>240</v>
      </c>
      <c r="C36" s="254"/>
      <c r="D36" s="255"/>
      <c r="E36" s="261"/>
      <c r="F36" s="248" t="s">
        <v>207</v>
      </c>
      <c r="G36" s="249">
        <v>1956000</v>
      </c>
      <c r="H36" s="257"/>
      <c r="I36" s="258"/>
      <c r="J36" s="242"/>
      <c r="K36" s="259" t="s">
        <v>245</v>
      </c>
      <c r="L36" s="259"/>
      <c r="M36" s="260"/>
      <c r="N36" s="260"/>
    </row>
    <row r="37" spans="1:14" s="252" customFormat="1" ht="30.75" x14ac:dyDescent="0.2">
      <c r="A37" s="242"/>
      <c r="B37" s="253" t="s">
        <v>241</v>
      </c>
      <c r="C37" s="254"/>
      <c r="D37" s="255"/>
      <c r="E37" s="261"/>
      <c r="F37" s="248" t="s">
        <v>110</v>
      </c>
      <c r="G37" s="277">
        <v>1955000</v>
      </c>
      <c r="H37" s="257"/>
      <c r="I37" s="258"/>
      <c r="J37" s="242"/>
      <c r="K37" s="259"/>
      <c r="L37" s="259"/>
      <c r="M37" s="260"/>
      <c r="N37" s="260"/>
    </row>
    <row r="38" spans="1:14" s="252" customFormat="1" ht="30.75" x14ac:dyDescent="0.2">
      <c r="A38" s="242"/>
      <c r="B38" s="253" t="s">
        <v>242</v>
      </c>
      <c r="C38" s="254"/>
      <c r="D38" s="255"/>
      <c r="E38" s="261"/>
      <c r="F38" s="248" t="s">
        <v>184</v>
      </c>
      <c r="G38" s="277">
        <v>1955171</v>
      </c>
      <c r="H38" s="257"/>
      <c r="I38" s="258"/>
      <c r="J38" s="242"/>
      <c r="K38" s="259"/>
      <c r="L38" s="259"/>
      <c r="M38" s="260"/>
      <c r="N38" s="260"/>
    </row>
    <row r="39" spans="1:14" s="252" customFormat="1" ht="30.75" x14ac:dyDescent="0.2">
      <c r="A39" s="242"/>
      <c r="B39" s="253"/>
      <c r="C39" s="254"/>
      <c r="D39" s="255"/>
      <c r="E39" s="261"/>
      <c r="F39" s="248" t="s">
        <v>185</v>
      </c>
      <c r="G39" s="277">
        <v>1951000</v>
      </c>
      <c r="H39" s="257"/>
      <c r="I39" s="258"/>
      <c r="J39" s="242"/>
      <c r="K39" s="259"/>
      <c r="L39" s="259"/>
      <c r="M39" s="260"/>
      <c r="N39" s="260"/>
    </row>
    <row r="40" spans="1:14" s="252" customFormat="1" ht="30.75" x14ac:dyDescent="0.2">
      <c r="A40" s="242"/>
      <c r="B40" s="253"/>
      <c r="C40" s="254"/>
      <c r="D40" s="255"/>
      <c r="E40" s="261"/>
      <c r="F40" s="248"/>
      <c r="G40" s="277"/>
      <c r="H40" s="257"/>
      <c r="I40" s="258"/>
      <c r="J40" s="242"/>
      <c r="K40" s="259"/>
      <c r="L40" s="259"/>
      <c r="M40" s="260"/>
      <c r="N40" s="260"/>
    </row>
    <row r="41" spans="1:14" s="252" customFormat="1" ht="30.75" x14ac:dyDescent="0.2">
      <c r="A41" s="262"/>
      <c r="B41" s="275"/>
      <c r="C41" s="264"/>
      <c r="D41" s="265"/>
      <c r="E41" s="266"/>
      <c r="F41" s="269"/>
      <c r="G41" s="270"/>
      <c r="H41" s="269"/>
      <c r="I41" s="270"/>
      <c r="J41" s="262"/>
      <c r="K41" s="276"/>
      <c r="L41" s="276"/>
      <c r="M41" s="272"/>
      <c r="N41" s="272"/>
    </row>
    <row r="42" spans="1:14" s="252" customFormat="1" ht="31.5" x14ac:dyDescent="0.25">
      <c r="A42" s="282">
        <v>5</v>
      </c>
      <c r="B42" s="253" t="s">
        <v>229</v>
      </c>
      <c r="C42" s="244">
        <v>666610</v>
      </c>
      <c r="D42" s="245">
        <v>622939</v>
      </c>
      <c r="E42" s="246" t="s">
        <v>171</v>
      </c>
      <c r="F42" s="248" t="s">
        <v>204</v>
      </c>
      <c r="G42" s="247">
        <v>622000</v>
      </c>
      <c r="H42" s="248" t="s">
        <v>90</v>
      </c>
      <c r="I42" s="247">
        <v>610236</v>
      </c>
      <c r="J42" s="250" t="s">
        <v>48</v>
      </c>
      <c r="K42" s="33" t="s">
        <v>251</v>
      </c>
      <c r="L42" s="33" t="s">
        <v>54</v>
      </c>
      <c r="M42" s="278" t="s">
        <v>209</v>
      </c>
      <c r="N42" s="278"/>
    </row>
    <row r="43" spans="1:14" s="252" customFormat="1" ht="30.75" x14ac:dyDescent="0.25">
      <c r="A43" s="242"/>
      <c r="B43" s="253" t="s">
        <v>246</v>
      </c>
      <c r="C43" s="254"/>
      <c r="D43" s="273"/>
      <c r="E43" s="261"/>
      <c r="F43" s="248" t="s">
        <v>90</v>
      </c>
      <c r="G43" s="249">
        <v>614000</v>
      </c>
      <c r="H43" s="248"/>
      <c r="I43" s="277"/>
      <c r="J43" s="257"/>
      <c r="K43" s="259">
        <v>44510</v>
      </c>
      <c r="L43" s="53"/>
      <c r="M43" s="279"/>
      <c r="N43" s="279"/>
    </row>
    <row r="44" spans="1:14" s="252" customFormat="1" ht="30.75" x14ac:dyDescent="0.25">
      <c r="A44" s="242"/>
      <c r="B44" s="253" t="s">
        <v>247</v>
      </c>
      <c r="C44" s="254"/>
      <c r="D44" s="273"/>
      <c r="E44" s="261"/>
      <c r="F44" s="248" t="s">
        <v>207</v>
      </c>
      <c r="G44" s="249">
        <v>622000</v>
      </c>
      <c r="H44" s="248"/>
      <c r="I44" s="277"/>
      <c r="J44" s="257"/>
      <c r="K44" s="259" t="s">
        <v>252</v>
      </c>
      <c r="L44" s="53"/>
      <c r="M44" s="279"/>
      <c r="N44" s="279"/>
    </row>
    <row r="45" spans="1:14" s="252" customFormat="1" ht="30.75" x14ac:dyDescent="0.25">
      <c r="A45" s="242"/>
      <c r="B45" s="253" t="s">
        <v>248</v>
      </c>
      <c r="C45" s="254"/>
      <c r="D45" s="273"/>
      <c r="E45" s="261"/>
      <c r="F45" s="248" t="s">
        <v>110</v>
      </c>
      <c r="G45" s="249">
        <v>622000</v>
      </c>
      <c r="H45" s="248"/>
      <c r="I45" s="277"/>
      <c r="J45" s="257"/>
      <c r="K45" s="53"/>
      <c r="L45" s="53"/>
      <c r="M45" s="279"/>
      <c r="N45" s="279"/>
    </row>
    <row r="46" spans="1:14" s="252" customFormat="1" ht="30.75" x14ac:dyDescent="0.2">
      <c r="A46" s="242"/>
      <c r="B46" s="253" t="s">
        <v>249</v>
      </c>
      <c r="C46" s="254"/>
      <c r="D46" s="255"/>
      <c r="E46" s="242"/>
      <c r="F46" s="248" t="s">
        <v>208</v>
      </c>
      <c r="G46" s="256">
        <v>621939</v>
      </c>
      <c r="H46" s="257"/>
      <c r="I46" s="258"/>
      <c r="J46" s="242"/>
      <c r="K46" s="259"/>
      <c r="L46" s="259"/>
      <c r="M46" s="279"/>
      <c r="N46" s="279"/>
    </row>
    <row r="47" spans="1:14" s="252" customFormat="1" ht="30.75" x14ac:dyDescent="0.2">
      <c r="A47" s="242"/>
      <c r="B47" s="253" t="s">
        <v>250</v>
      </c>
      <c r="C47" s="254"/>
      <c r="D47" s="255"/>
      <c r="E47" s="261"/>
      <c r="F47" s="248" t="s">
        <v>210</v>
      </c>
      <c r="G47" s="249">
        <v>622000</v>
      </c>
      <c r="H47" s="257"/>
      <c r="I47" s="258"/>
      <c r="J47" s="242"/>
      <c r="K47" s="259"/>
      <c r="L47" s="259"/>
      <c r="M47" s="279"/>
      <c r="N47" s="279"/>
    </row>
    <row r="48" spans="1:14" s="252" customFormat="1" ht="30.75" x14ac:dyDescent="0.2">
      <c r="A48" s="242"/>
      <c r="B48" s="253"/>
      <c r="C48" s="254"/>
      <c r="D48" s="255"/>
      <c r="E48" s="261"/>
      <c r="F48" s="248"/>
      <c r="G48" s="277"/>
      <c r="H48" s="257"/>
      <c r="I48" s="258"/>
      <c r="J48" s="242"/>
      <c r="K48" s="259"/>
      <c r="L48" s="259"/>
      <c r="M48" s="279"/>
      <c r="N48" s="279"/>
    </row>
    <row r="49" spans="1:14" s="252" customFormat="1" ht="30.75" x14ac:dyDescent="0.2">
      <c r="A49" s="262"/>
      <c r="B49" s="275"/>
      <c r="C49" s="264"/>
      <c r="D49" s="265"/>
      <c r="E49" s="266"/>
      <c r="F49" s="269"/>
      <c r="G49" s="270"/>
      <c r="H49" s="269"/>
      <c r="I49" s="270"/>
      <c r="J49" s="262"/>
      <c r="K49" s="276"/>
      <c r="L49" s="276"/>
      <c r="M49" s="280"/>
      <c r="N49" s="280"/>
    </row>
    <row r="50" spans="1:14" s="25" customFormat="1" ht="31.5" x14ac:dyDescent="0.25">
      <c r="A50" s="282">
        <v>6</v>
      </c>
      <c r="B50" s="34" t="s">
        <v>229</v>
      </c>
      <c r="C50" s="28">
        <v>481500</v>
      </c>
      <c r="D50" s="80">
        <v>451134</v>
      </c>
      <c r="E50" s="289" t="s">
        <v>13</v>
      </c>
      <c r="F50" s="178" t="s">
        <v>208</v>
      </c>
      <c r="G50" s="31">
        <v>435134</v>
      </c>
      <c r="H50" s="178" t="s">
        <v>208</v>
      </c>
      <c r="I50" s="31">
        <v>435134</v>
      </c>
      <c r="J50" s="32" t="s">
        <v>19</v>
      </c>
      <c r="K50" s="33" t="s">
        <v>256</v>
      </c>
      <c r="L50" s="33" t="s">
        <v>54</v>
      </c>
      <c r="M50" s="206" t="s">
        <v>209</v>
      </c>
      <c r="N50" s="206"/>
    </row>
    <row r="51" spans="1:14" s="25" customFormat="1" ht="30.75" x14ac:dyDescent="0.2">
      <c r="A51" s="242"/>
      <c r="B51" s="189" t="s">
        <v>253</v>
      </c>
      <c r="C51" s="35"/>
      <c r="D51" s="36"/>
      <c r="E51" s="242"/>
      <c r="F51" s="178"/>
      <c r="G51" s="37"/>
      <c r="H51" s="52"/>
      <c r="I51" s="38"/>
      <c r="J51" s="26"/>
      <c r="K51" s="39">
        <v>44501</v>
      </c>
      <c r="L51" s="39"/>
      <c r="M51" s="207"/>
      <c r="N51" s="207"/>
    </row>
    <row r="52" spans="1:14" s="25" customFormat="1" ht="30.75" x14ac:dyDescent="0.2">
      <c r="A52" s="242"/>
      <c r="B52" s="189" t="s">
        <v>254</v>
      </c>
      <c r="C52" s="35"/>
      <c r="D52" s="36"/>
      <c r="E52" s="261"/>
      <c r="F52" s="178"/>
      <c r="G52" s="41"/>
      <c r="H52" s="52"/>
      <c r="I52" s="38"/>
      <c r="J52" s="26"/>
      <c r="K52" s="39" t="s">
        <v>257</v>
      </c>
      <c r="L52" s="39"/>
      <c r="M52" s="207"/>
      <c r="N52" s="207"/>
    </row>
    <row r="53" spans="1:14" s="25" customFormat="1" ht="30.75" x14ac:dyDescent="0.2">
      <c r="A53" s="242"/>
      <c r="B53" s="189" t="s">
        <v>213</v>
      </c>
      <c r="C53" s="35"/>
      <c r="D53" s="36"/>
      <c r="E53" s="261"/>
      <c r="F53" s="178"/>
      <c r="G53" s="83"/>
      <c r="H53" s="52"/>
      <c r="I53" s="38"/>
      <c r="J53" s="26"/>
      <c r="K53" s="39"/>
      <c r="L53" s="39"/>
      <c r="M53" s="207"/>
      <c r="N53" s="207"/>
    </row>
    <row r="54" spans="1:14" s="25" customFormat="1" ht="30.75" x14ac:dyDescent="0.2">
      <c r="A54" s="242"/>
      <c r="B54" s="189" t="s">
        <v>255</v>
      </c>
      <c r="C54" s="35"/>
      <c r="D54" s="36"/>
      <c r="E54" s="261"/>
      <c r="F54" s="178"/>
      <c r="G54" s="83"/>
      <c r="H54" s="52"/>
      <c r="I54" s="38"/>
      <c r="J54" s="26"/>
      <c r="K54" s="39"/>
      <c r="L54" s="39"/>
      <c r="M54" s="207"/>
      <c r="N54" s="207"/>
    </row>
    <row r="55" spans="1:14" s="25" customFormat="1" ht="30.75" x14ac:dyDescent="0.2">
      <c r="A55" s="262"/>
      <c r="B55" s="54"/>
      <c r="C55" s="45"/>
      <c r="D55" s="46"/>
      <c r="E55" s="266"/>
      <c r="F55" s="181"/>
      <c r="G55" s="49"/>
      <c r="H55" s="181"/>
      <c r="I55" s="49"/>
      <c r="J55" s="43"/>
      <c r="K55" s="55"/>
      <c r="L55" s="55"/>
      <c r="M55" s="208"/>
      <c r="N55" s="208"/>
    </row>
    <row r="56" spans="1:14" s="25" customFormat="1" ht="30.75" x14ac:dyDescent="0.25">
      <c r="A56" s="283">
        <v>7</v>
      </c>
      <c r="B56" s="34" t="s">
        <v>214</v>
      </c>
      <c r="C56" s="58">
        <v>266376.5</v>
      </c>
      <c r="D56" s="80">
        <v>266376.5</v>
      </c>
      <c r="E56" s="289" t="s">
        <v>13</v>
      </c>
      <c r="F56" s="182" t="s">
        <v>215</v>
      </c>
      <c r="G56" s="61">
        <v>266376.5</v>
      </c>
      <c r="H56" s="182" t="s">
        <v>215</v>
      </c>
      <c r="I56" s="61">
        <v>266376.5</v>
      </c>
      <c r="J56" s="32" t="s">
        <v>19</v>
      </c>
      <c r="K56" s="63">
        <v>3300051526</v>
      </c>
      <c r="L56" s="63" t="s">
        <v>22</v>
      </c>
      <c r="M56" s="209" t="s">
        <v>209</v>
      </c>
      <c r="N56" s="209"/>
    </row>
    <row r="57" spans="1:14" s="25" customFormat="1" ht="30.75" x14ac:dyDescent="0.2">
      <c r="A57" s="284"/>
      <c r="B57" s="34"/>
      <c r="C57" s="65"/>
      <c r="D57" s="66"/>
      <c r="E57" s="284"/>
      <c r="F57" s="183"/>
      <c r="G57" s="67"/>
      <c r="H57" s="186"/>
      <c r="I57" s="68"/>
      <c r="J57" s="64"/>
      <c r="K57" s="69">
        <v>44504</v>
      </c>
      <c r="L57" s="69"/>
      <c r="M57" s="210"/>
      <c r="N57" s="210"/>
    </row>
    <row r="58" spans="1:14" s="25" customFormat="1" ht="30.75" x14ac:dyDescent="0.2">
      <c r="A58" s="284"/>
      <c r="B58" s="70"/>
      <c r="C58" s="65"/>
      <c r="D58" s="66"/>
      <c r="E58" s="290"/>
      <c r="F58" s="183"/>
      <c r="G58" s="72"/>
      <c r="H58" s="186"/>
      <c r="I58" s="68"/>
      <c r="J58" s="64"/>
      <c r="K58" s="39" t="s">
        <v>258</v>
      </c>
      <c r="L58" s="69"/>
      <c r="M58" s="210"/>
      <c r="N58" s="210"/>
    </row>
    <row r="59" spans="1:14" s="25" customFormat="1" ht="30.75" x14ac:dyDescent="0.2">
      <c r="A59" s="285"/>
      <c r="B59" s="74"/>
      <c r="C59" s="75"/>
      <c r="D59" s="76"/>
      <c r="E59" s="291"/>
      <c r="F59" s="184"/>
      <c r="G59" s="78"/>
      <c r="H59" s="184"/>
      <c r="I59" s="78"/>
      <c r="J59" s="73"/>
      <c r="K59" s="79"/>
      <c r="L59" s="79"/>
      <c r="M59" s="211"/>
      <c r="N59" s="211"/>
    </row>
    <row r="60" spans="1:14" s="25" customFormat="1" ht="31.5" x14ac:dyDescent="0.25">
      <c r="A60" s="283">
        <v>8</v>
      </c>
      <c r="B60" s="34" t="s">
        <v>229</v>
      </c>
      <c r="C60" s="58">
        <v>353100</v>
      </c>
      <c r="D60" s="59">
        <v>338600</v>
      </c>
      <c r="E60" s="289" t="s">
        <v>13</v>
      </c>
      <c r="F60" s="182" t="s">
        <v>115</v>
      </c>
      <c r="G60" s="61">
        <v>326621</v>
      </c>
      <c r="H60" s="182" t="s">
        <v>115</v>
      </c>
      <c r="I60" s="61">
        <v>326621</v>
      </c>
      <c r="J60" s="32" t="s">
        <v>19</v>
      </c>
      <c r="K60" s="63" t="s">
        <v>261</v>
      </c>
      <c r="L60" s="63" t="s">
        <v>54</v>
      </c>
      <c r="M60" s="209" t="s">
        <v>209</v>
      </c>
      <c r="N60" s="209"/>
    </row>
    <row r="61" spans="1:14" s="25" customFormat="1" ht="30.75" x14ac:dyDescent="0.25">
      <c r="A61" s="284"/>
      <c r="B61" s="34" t="s">
        <v>259</v>
      </c>
      <c r="C61" s="65"/>
      <c r="D61" s="235"/>
      <c r="E61" s="290"/>
      <c r="F61" s="182"/>
      <c r="G61" s="72"/>
      <c r="H61" s="183"/>
      <c r="I61" s="236"/>
      <c r="J61" s="186"/>
      <c r="K61" s="238">
        <v>44504</v>
      </c>
      <c r="L61" s="237"/>
      <c r="M61" s="210"/>
      <c r="N61" s="210"/>
    </row>
    <row r="62" spans="1:14" s="25" customFormat="1" ht="30.75" x14ac:dyDescent="0.25">
      <c r="A62" s="284"/>
      <c r="B62" s="34" t="s">
        <v>260</v>
      </c>
      <c r="C62" s="65"/>
      <c r="D62" s="235"/>
      <c r="E62" s="290"/>
      <c r="F62" s="182"/>
      <c r="G62" s="72"/>
      <c r="H62" s="183"/>
      <c r="I62" s="236"/>
      <c r="J62" s="186"/>
      <c r="K62" s="39" t="s">
        <v>262</v>
      </c>
      <c r="L62" s="237"/>
      <c r="M62" s="210"/>
      <c r="N62" s="210"/>
    </row>
    <row r="63" spans="1:14" s="25" customFormat="1" ht="30.75" x14ac:dyDescent="0.2">
      <c r="A63" s="285"/>
      <c r="B63" s="194"/>
      <c r="C63" s="75"/>
      <c r="D63" s="76"/>
      <c r="E63" s="291"/>
      <c r="F63" s="184"/>
      <c r="G63" s="78"/>
      <c r="H63" s="184"/>
      <c r="I63" s="78"/>
      <c r="J63" s="73"/>
      <c r="K63" s="79"/>
      <c r="L63" s="79"/>
      <c r="M63" s="210"/>
      <c r="N63" s="210"/>
    </row>
    <row r="64" spans="1:14" s="25" customFormat="1" ht="31.5" x14ac:dyDescent="0.25">
      <c r="A64" s="283">
        <v>9</v>
      </c>
      <c r="B64" s="189" t="s">
        <v>263</v>
      </c>
      <c r="C64" s="58">
        <v>23181.55</v>
      </c>
      <c r="D64" s="59">
        <v>23181.55</v>
      </c>
      <c r="E64" s="292" t="s">
        <v>13</v>
      </c>
      <c r="F64" s="182" t="s">
        <v>264</v>
      </c>
      <c r="G64" s="61">
        <v>23181.55</v>
      </c>
      <c r="H64" s="182" t="s">
        <v>264</v>
      </c>
      <c r="I64" s="61">
        <v>23181.55</v>
      </c>
      <c r="J64" s="62" t="s">
        <v>19</v>
      </c>
      <c r="K64" s="63">
        <v>3300051581</v>
      </c>
      <c r="L64" s="63" t="s">
        <v>22</v>
      </c>
      <c r="M64" s="206"/>
      <c r="N64" s="206" t="s">
        <v>209</v>
      </c>
    </row>
    <row r="65" spans="1:14" s="25" customFormat="1" ht="30.75" x14ac:dyDescent="0.2">
      <c r="A65" s="284"/>
      <c r="B65" s="189"/>
      <c r="C65" s="65"/>
      <c r="D65" s="66"/>
      <c r="E65" s="284"/>
      <c r="F65" s="183"/>
      <c r="G65" s="67"/>
      <c r="H65" s="186"/>
      <c r="I65" s="68"/>
      <c r="J65" s="64"/>
      <c r="K65" s="69">
        <v>44508</v>
      </c>
      <c r="L65" s="69"/>
      <c r="M65" s="207"/>
      <c r="N65" s="207"/>
    </row>
    <row r="66" spans="1:14" s="25" customFormat="1" ht="30.75" x14ac:dyDescent="0.2">
      <c r="A66" s="284"/>
      <c r="B66" s="193"/>
      <c r="C66" s="65"/>
      <c r="D66" s="66"/>
      <c r="E66" s="290"/>
      <c r="F66" s="183"/>
      <c r="G66" s="72"/>
      <c r="H66" s="186"/>
      <c r="I66" s="68"/>
      <c r="J66" s="64"/>
      <c r="K66" s="69" t="s">
        <v>265</v>
      </c>
      <c r="L66" s="69"/>
      <c r="M66" s="207"/>
      <c r="N66" s="207"/>
    </row>
    <row r="67" spans="1:14" s="25" customFormat="1" ht="30.75" x14ac:dyDescent="0.2">
      <c r="A67" s="285"/>
      <c r="B67" s="194"/>
      <c r="C67" s="75"/>
      <c r="D67" s="76"/>
      <c r="E67" s="291"/>
      <c r="F67" s="184"/>
      <c r="G67" s="78"/>
      <c r="H67" s="184"/>
      <c r="I67" s="78"/>
      <c r="J67" s="73"/>
      <c r="K67" s="79"/>
      <c r="L67" s="79"/>
      <c r="M67" s="208"/>
      <c r="N67" s="208"/>
    </row>
    <row r="68" spans="1:14" s="25" customFormat="1" ht="31.5" x14ac:dyDescent="0.25">
      <c r="A68" s="242">
        <v>10</v>
      </c>
      <c r="B68" s="34" t="s">
        <v>229</v>
      </c>
      <c r="C68" s="35">
        <v>492200</v>
      </c>
      <c r="D68" s="51">
        <v>454021</v>
      </c>
      <c r="E68" s="293" t="s">
        <v>13</v>
      </c>
      <c r="F68" s="178" t="s">
        <v>210</v>
      </c>
      <c r="G68" s="41">
        <v>438000</v>
      </c>
      <c r="H68" s="178" t="s">
        <v>210</v>
      </c>
      <c r="I68" s="41">
        <v>438000</v>
      </c>
      <c r="J68" s="52" t="s">
        <v>19</v>
      </c>
      <c r="K68" s="53" t="s">
        <v>266</v>
      </c>
      <c r="L68" s="53" t="s">
        <v>54</v>
      </c>
      <c r="M68" s="209" t="s">
        <v>209</v>
      </c>
      <c r="N68" s="209"/>
    </row>
    <row r="69" spans="1:14" s="25" customFormat="1" ht="30.75" x14ac:dyDescent="0.2">
      <c r="A69" s="242"/>
      <c r="B69" s="189" t="s">
        <v>268</v>
      </c>
      <c r="C69" s="35"/>
      <c r="D69" s="36"/>
      <c r="E69" s="242"/>
      <c r="F69" s="178"/>
      <c r="G69" s="37"/>
      <c r="H69" s="52"/>
      <c r="I69" s="38"/>
      <c r="J69" s="26"/>
      <c r="K69" s="39">
        <v>44509</v>
      </c>
      <c r="L69" s="39"/>
      <c r="M69" s="210"/>
      <c r="N69" s="210"/>
    </row>
    <row r="70" spans="1:14" s="25" customFormat="1" ht="30.75" x14ac:dyDescent="0.2">
      <c r="A70" s="242"/>
      <c r="B70" s="189" t="s">
        <v>269</v>
      </c>
      <c r="C70" s="35"/>
      <c r="D70" s="36"/>
      <c r="E70" s="261"/>
      <c r="F70" s="178"/>
      <c r="G70" s="41"/>
      <c r="H70" s="52"/>
      <c r="I70" s="38"/>
      <c r="J70" s="26"/>
      <c r="K70" s="39" t="s">
        <v>267</v>
      </c>
      <c r="L70" s="39"/>
      <c r="M70" s="210"/>
      <c r="N70" s="210"/>
    </row>
    <row r="71" spans="1:14" s="25" customFormat="1" ht="30.75" x14ac:dyDescent="0.2">
      <c r="A71" s="242"/>
      <c r="B71" s="189" t="s">
        <v>270</v>
      </c>
      <c r="C71" s="35"/>
      <c r="D71" s="36"/>
      <c r="E71" s="261"/>
      <c r="F71" s="178"/>
      <c r="G71" s="41"/>
      <c r="H71" s="52"/>
      <c r="I71" s="38"/>
      <c r="J71" s="26"/>
      <c r="K71" s="39"/>
      <c r="L71" s="39"/>
      <c r="M71" s="210"/>
      <c r="N71" s="210"/>
    </row>
    <row r="72" spans="1:14" s="25" customFormat="1" ht="30.75" x14ac:dyDescent="0.2">
      <c r="A72" s="262"/>
      <c r="B72" s="195" t="s">
        <v>271</v>
      </c>
      <c r="C72" s="45"/>
      <c r="D72" s="46"/>
      <c r="E72" s="266"/>
      <c r="F72" s="181"/>
      <c r="G72" s="49"/>
      <c r="H72" s="181"/>
      <c r="I72" s="49"/>
      <c r="J72" s="43"/>
      <c r="K72" s="55"/>
      <c r="L72" s="55"/>
      <c r="M72" s="211"/>
      <c r="N72" s="211"/>
    </row>
    <row r="73" spans="1:14" s="25" customFormat="1" ht="30.75" x14ac:dyDescent="0.25">
      <c r="A73" s="242">
        <v>11</v>
      </c>
      <c r="B73" s="189" t="s">
        <v>272</v>
      </c>
      <c r="C73" s="35">
        <v>74900</v>
      </c>
      <c r="D73" s="51">
        <v>71904</v>
      </c>
      <c r="E73" s="293" t="s">
        <v>13</v>
      </c>
      <c r="F73" s="178" t="s">
        <v>274</v>
      </c>
      <c r="G73" s="41">
        <v>71904</v>
      </c>
      <c r="H73" s="178" t="s">
        <v>274</v>
      </c>
      <c r="I73" s="41">
        <v>71904</v>
      </c>
      <c r="J73" s="52" t="s">
        <v>19</v>
      </c>
      <c r="K73" s="53">
        <v>3300051659</v>
      </c>
      <c r="L73" s="53" t="s">
        <v>49</v>
      </c>
      <c r="M73" s="209" t="s">
        <v>209</v>
      </c>
      <c r="N73" s="206"/>
    </row>
    <row r="74" spans="1:14" s="25" customFormat="1" ht="30.75" x14ac:dyDescent="0.2">
      <c r="A74" s="242"/>
      <c r="B74" s="189" t="s">
        <v>273</v>
      </c>
      <c r="C74" s="35"/>
      <c r="D74" s="36"/>
      <c r="E74" s="242"/>
      <c r="F74" s="178"/>
      <c r="G74" s="37"/>
      <c r="H74" s="52"/>
      <c r="I74" s="38"/>
      <c r="J74" s="26"/>
      <c r="K74" s="39">
        <v>44510</v>
      </c>
      <c r="L74" s="39"/>
      <c r="M74" s="207"/>
      <c r="N74" s="207"/>
    </row>
    <row r="75" spans="1:14" s="25" customFormat="1" ht="30.75" x14ac:dyDescent="0.2">
      <c r="A75" s="242"/>
      <c r="B75" s="189"/>
      <c r="C75" s="35"/>
      <c r="D75" s="36"/>
      <c r="E75" s="261"/>
      <c r="F75" s="178"/>
      <c r="G75" s="41"/>
      <c r="H75" s="52"/>
      <c r="I75" s="38"/>
      <c r="J75" s="26"/>
      <c r="K75" s="39" t="s">
        <v>275</v>
      </c>
      <c r="L75" s="39"/>
      <c r="M75" s="207"/>
      <c r="N75" s="207"/>
    </row>
    <row r="76" spans="1:14" s="25" customFormat="1" ht="30.75" x14ac:dyDescent="0.2">
      <c r="A76" s="242"/>
      <c r="B76" s="190"/>
      <c r="C76" s="35"/>
      <c r="D76" s="36"/>
      <c r="E76" s="261"/>
      <c r="F76" s="178"/>
      <c r="G76" s="41"/>
      <c r="H76" s="52"/>
      <c r="I76" s="38"/>
      <c r="J76" s="26"/>
      <c r="K76" s="39"/>
      <c r="L76" s="39"/>
      <c r="M76" s="207"/>
      <c r="N76" s="207"/>
    </row>
    <row r="77" spans="1:14" s="25" customFormat="1" ht="30.75" x14ac:dyDescent="0.2">
      <c r="A77" s="262"/>
      <c r="B77" s="195"/>
      <c r="C77" s="45"/>
      <c r="D77" s="46"/>
      <c r="E77" s="266"/>
      <c r="F77" s="181"/>
      <c r="G77" s="49"/>
      <c r="H77" s="181"/>
      <c r="I77" s="49"/>
      <c r="J77" s="43"/>
      <c r="K77" s="55"/>
      <c r="L77" s="55"/>
      <c r="M77" s="208"/>
      <c r="N77" s="208"/>
    </row>
    <row r="78" spans="1:14" s="25" customFormat="1" ht="30.75" x14ac:dyDescent="0.25">
      <c r="A78" s="242">
        <v>12</v>
      </c>
      <c r="B78" s="189" t="s">
        <v>276</v>
      </c>
      <c r="C78" s="35">
        <v>497550</v>
      </c>
      <c r="D78" s="51">
        <v>497520.04</v>
      </c>
      <c r="E78" s="293" t="s">
        <v>13</v>
      </c>
      <c r="F78" s="178" t="s">
        <v>279</v>
      </c>
      <c r="G78" s="41">
        <v>483030.1</v>
      </c>
      <c r="H78" s="178" t="s">
        <v>279</v>
      </c>
      <c r="I78" s="41">
        <v>483030.1</v>
      </c>
      <c r="J78" s="52" t="s">
        <v>19</v>
      </c>
      <c r="K78" s="53" t="s">
        <v>280</v>
      </c>
      <c r="L78" s="53" t="s">
        <v>38</v>
      </c>
      <c r="M78" s="209" t="s">
        <v>209</v>
      </c>
      <c r="N78" s="209"/>
    </row>
    <row r="79" spans="1:14" s="25" customFormat="1" ht="30.75" x14ac:dyDescent="0.2">
      <c r="A79" s="242"/>
      <c r="B79" s="189" t="s">
        <v>277</v>
      </c>
      <c r="C79" s="35"/>
      <c r="D79" s="36"/>
      <c r="E79" s="242"/>
      <c r="F79" s="178"/>
      <c r="G79" s="37"/>
      <c r="H79" s="52"/>
      <c r="I79" s="38"/>
      <c r="J79" s="26"/>
      <c r="K79" s="39">
        <v>44512</v>
      </c>
      <c r="L79" s="39"/>
      <c r="M79" s="210"/>
      <c r="N79" s="210"/>
    </row>
    <row r="80" spans="1:14" s="25" customFormat="1" ht="30.75" x14ac:dyDescent="0.2">
      <c r="A80" s="242"/>
      <c r="B80" s="189" t="s">
        <v>278</v>
      </c>
      <c r="C80" s="35"/>
      <c r="D80" s="36"/>
      <c r="E80" s="261"/>
      <c r="F80" s="178"/>
      <c r="G80" s="41"/>
      <c r="H80" s="52"/>
      <c r="I80" s="38"/>
      <c r="J80" s="26"/>
      <c r="K80" s="39" t="s">
        <v>281</v>
      </c>
      <c r="L80" s="39"/>
      <c r="M80" s="210"/>
      <c r="N80" s="210"/>
    </row>
    <row r="81" spans="1:14" s="25" customFormat="1" ht="30.75" x14ac:dyDescent="0.2">
      <c r="A81" s="242"/>
      <c r="B81" s="190"/>
      <c r="C81" s="35"/>
      <c r="D81" s="36"/>
      <c r="E81" s="261"/>
      <c r="F81" s="178"/>
      <c r="G81" s="41"/>
      <c r="H81" s="52"/>
      <c r="I81" s="38"/>
      <c r="J81" s="26"/>
      <c r="K81" s="39"/>
      <c r="L81" s="39"/>
      <c r="M81" s="210"/>
      <c r="N81" s="210"/>
    </row>
    <row r="82" spans="1:14" s="25" customFormat="1" ht="30.75" x14ac:dyDescent="0.2">
      <c r="A82" s="262"/>
      <c r="B82" s="195"/>
      <c r="C82" s="45"/>
      <c r="D82" s="46"/>
      <c r="E82" s="266"/>
      <c r="F82" s="181"/>
      <c r="G82" s="49"/>
      <c r="H82" s="181"/>
      <c r="I82" s="49"/>
      <c r="J82" s="43"/>
      <c r="K82" s="55"/>
      <c r="L82" s="55"/>
      <c r="M82" s="211"/>
      <c r="N82" s="211"/>
    </row>
    <row r="83" spans="1:14" s="25" customFormat="1" ht="30.75" x14ac:dyDescent="0.25">
      <c r="A83" s="242">
        <v>13</v>
      </c>
      <c r="B83" s="34" t="s">
        <v>229</v>
      </c>
      <c r="C83" s="35">
        <v>481500</v>
      </c>
      <c r="D83" s="51">
        <v>416248</v>
      </c>
      <c r="E83" s="293" t="s">
        <v>13</v>
      </c>
      <c r="F83" s="178" t="s">
        <v>207</v>
      </c>
      <c r="G83" s="41">
        <v>401342</v>
      </c>
      <c r="H83" s="178" t="s">
        <v>207</v>
      </c>
      <c r="I83" s="41">
        <v>401342</v>
      </c>
      <c r="J83" s="52" t="s">
        <v>19</v>
      </c>
      <c r="K83" s="53" t="s">
        <v>287</v>
      </c>
      <c r="L83" s="53" t="s">
        <v>54</v>
      </c>
      <c r="M83" s="212" t="s">
        <v>209</v>
      </c>
      <c r="N83" s="212"/>
    </row>
    <row r="84" spans="1:14" s="25" customFormat="1" ht="30.75" x14ac:dyDescent="0.2">
      <c r="A84" s="242"/>
      <c r="B84" s="34" t="s">
        <v>282</v>
      </c>
      <c r="C84" s="35"/>
      <c r="D84" s="36"/>
      <c r="E84" s="242"/>
      <c r="F84" s="178"/>
      <c r="G84" s="37"/>
      <c r="H84" s="52"/>
      <c r="I84" s="38"/>
      <c r="J84" s="26"/>
      <c r="K84" s="39">
        <v>44515</v>
      </c>
      <c r="L84" s="39"/>
      <c r="M84" s="213"/>
      <c r="N84" s="213"/>
    </row>
    <row r="85" spans="1:14" s="25" customFormat="1" ht="30.75" x14ac:dyDescent="0.2">
      <c r="A85" s="242"/>
      <c r="B85" s="189" t="s">
        <v>283</v>
      </c>
      <c r="C85" s="35"/>
      <c r="D85" s="36"/>
      <c r="E85" s="261"/>
      <c r="F85" s="178"/>
      <c r="G85" s="41"/>
      <c r="H85" s="52"/>
      <c r="I85" s="38"/>
      <c r="J85" s="26"/>
      <c r="K85" s="39" t="s">
        <v>288</v>
      </c>
      <c r="L85" s="39"/>
      <c r="M85" s="213"/>
      <c r="N85" s="213"/>
    </row>
    <row r="86" spans="1:14" s="25" customFormat="1" ht="30.75" x14ac:dyDescent="0.2">
      <c r="A86" s="242"/>
      <c r="B86" s="189" t="s">
        <v>284</v>
      </c>
      <c r="C86" s="35"/>
      <c r="D86" s="36"/>
      <c r="E86" s="261"/>
      <c r="F86" s="178"/>
      <c r="G86" s="41"/>
      <c r="H86" s="52"/>
      <c r="I86" s="38"/>
      <c r="J86" s="26"/>
      <c r="K86" s="39"/>
      <c r="L86" s="39"/>
      <c r="M86" s="213"/>
      <c r="N86" s="213"/>
    </row>
    <row r="87" spans="1:14" s="25" customFormat="1" ht="30.75" x14ac:dyDescent="0.2">
      <c r="A87" s="242"/>
      <c r="B87" s="189" t="s">
        <v>286</v>
      </c>
      <c r="C87" s="35"/>
      <c r="D87" s="36"/>
      <c r="E87" s="261"/>
      <c r="F87" s="178"/>
      <c r="G87" s="41"/>
      <c r="H87" s="52"/>
      <c r="I87" s="38"/>
      <c r="J87" s="26"/>
      <c r="K87" s="39"/>
      <c r="L87" s="39"/>
      <c r="M87" s="213"/>
      <c r="N87" s="213"/>
    </row>
    <row r="88" spans="1:14" s="25" customFormat="1" ht="30.75" x14ac:dyDescent="0.2">
      <c r="A88" s="262"/>
      <c r="B88" s="195" t="s">
        <v>285</v>
      </c>
      <c r="C88" s="45"/>
      <c r="D88" s="46"/>
      <c r="E88" s="266"/>
      <c r="F88" s="181"/>
      <c r="G88" s="49"/>
      <c r="H88" s="181"/>
      <c r="I88" s="49"/>
      <c r="J88" s="43"/>
      <c r="K88" s="55"/>
      <c r="L88" s="55"/>
      <c r="M88" s="214"/>
      <c r="N88" s="214"/>
    </row>
    <row r="89" spans="1:14" s="25" customFormat="1" ht="37.5" customHeight="1" x14ac:dyDescent="0.25">
      <c r="A89" s="242">
        <v>14</v>
      </c>
      <c r="B89" s="34" t="s">
        <v>229</v>
      </c>
      <c r="C89" s="35">
        <v>492200</v>
      </c>
      <c r="D89" s="51">
        <v>469369</v>
      </c>
      <c r="E89" s="293" t="s">
        <v>13</v>
      </c>
      <c r="F89" s="178" t="s">
        <v>212</v>
      </c>
      <c r="G89" s="41">
        <v>452818</v>
      </c>
      <c r="H89" s="178" t="s">
        <v>212</v>
      </c>
      <c r="I89" s="41">
        <v>452818</v>
      </c>
      <c r="J89" s="52" t="s">
        <v>19</v>
      </c>
      <c r="K89" s="53" t="s">
        <v>291</v>
      </c>
      <c r="L89" s="53" t="s">
        <v>54</v>
      </c>
      <c r="M89" s="203" t="s">
        <v>209</v>
      </c>
      <c r="N89" s="203"/>
    </row>
    <row r="90" spans="1:14" s="25" customFormat="1" ht="37.5" customHeight="1" x14ac:dyDescent="0.25">
      <c r="A90" s="242"/>
      <c r="B90" s="34" t="s">
        <v>289</v>
      </c>
      <c r="C90" s="35"/>
      <c r="D90" s="51"/>
      <c r="E90" s="261"/>
      <c r="F90" s="178"/>
      <c r="G90" s="41"/>
      <c r="H90" s="178"/>
      <c r="I90" s="83"/>
      <c r="J90" s="52"/>
      <c r="K90" s="39">
        <v>44515</v>
      </c>
      <c r="L90" s="53"/>
      <c r="M90" s="204"/>
      <c r="N90" s="204"/>
    </row>
    <row r="91" spans="1:14" s="25" customFormat="1" ht="37.5" customHeight="1" x14ac:dyDescent="0.25">
      <c r="A91" s="242"/>
      <c r="B91" s="189" t="s">
        <v>290</v>
      </c>
      <c r="C91" s="35"/>
      <c r="D91" s="51"/>
      <c r="E91" s="261"/>
      <c r="F91" s="178"/>
      <c r="G91" s="41"/>
      <c r="H91" s="178"/>
      <c r="I91" s="83"/>
      <c r="J91" s="52"/>
      <c r="K91" s="39" t="s">
        <v>292</v>
      </c>
      <c r="L91" s="53"/>
      <c r="M91" s="204"/>
      <c r="N91" s="204"/>
    </row>
    <row r="92" spans="1:14" s="25" customFormat="1" ht="30.75" x14ac:dyDescent="0.2">
      <c r="A92" s="242"/>
      <c r="B92" s="189"/>
      <c r="C92" s="35"/>
      <c r="D92" s="36"/>
      <c r="E92" s="242"/>
      <c r="F92" s="178"/>
      <c r="G92" s="37"/>
      <c r="H92" s="52"/>
      <c r="I92" s="38"/>
      <c r="J92" s="26"/>
      <c r="K92" s="39"/>
      <c r="L92" s="39"/>
      <c r="M92" s="204"/>
      <c r="N92" s="204"/>
    </row>
    <row r="93" spans="1:14" s="25" customFormat="1" ht="30.75" x14ac:dyDescent="0.2">
      <c r="A93" s="242"/>
      <c r="B93" s="189"/>
      <c r="C93" s="35"/>
      <c r="D93" s="36"/>
      <c r="E93" s="261"/>
      <c r="F93" s="178"/>
      <c r="G93" s="41"/>
      <c r="H93" s="52"/>
      <c r="I93" s="38"/>
      <c r="J93" s="26"/>
      <c r="K93" s="39"/>
      <c r="L93" s="39"/>
      <c r="M93" s="204"/>
      <c r="N93" s="204"/>
    </row>
    <row r="94" spans="1:14" s="25" customFormat="1" ht="30.75" x14ac:dyDescent="0.2">
      <c r="A94" s="262"/>
      <c r="B94" s="195"/>
      <c r="C94" s="45"/>
      <c r="D94" s="46"/>
      <c r="E94" s="266"/>
      <c r="F94" s="181"/>
      <c r="G94" s="49"/>
      <c r="H94" s="181"/>
      <c r="I94" s="49"/>
      <c r="J94" s="43"/>
      <c r="K94" s="55"/>
      <c r="L94" s="55"/>
      <c r="M94" s="205"/>
      <c r="N94" s="205"/>
    </row>
    <row r="95" spans="1:14" s="25" customFormat="1" ht="31.5" x14ac:dyDescent="0.25">
      <c r="A95" s="242">
        <v>15</v>
      </c>
      <c r="B95" s="34" t="s">
        <v>229</v>
      </c>
      <c r="C95" s="35">
        <v>267500</v>
      </c>
      <c r="D95" s="51">
        <v>243435</v>
      </c>
      <c r="E95" s="293" t="s">
        <v>13</v>
      </c>
      <c r="F95" s="178" t="s">
        <v>195</v>
      </c>
      <c r="G95" s="41">
        <v>235357</v>
      </c>
      <c r="H95" s="178" t="s">
        <v>195</v>
      </c>
      <c r="I95" s="41">
        <v>235357</v>
      </c>
      <c r="J95" s="52" t="s">
        <v>19</v>
      </c>
      <c r="K95" s="53" t="s">
        <v>295</v>
      </c>
      <c r="L95" s="53" t="s">
        <v>58</v>
      </c>
      <c r="M95" s="203" t="s">
        <v>209</v>
      </c>
      <c r="N95" s="203"/>
    </row>
    <row r="96" spans="1:14" s="25" customFormat="1" ht="31.5" x14ac:dyDescent="0.2">
      <c r="A96" s="242"/>
      <c r="B96" s="189" t="s">
        <v>293</v>
      </c>
      <c r="C96" s="35"/>
      <c r="D96" s="36"/>
      <c r="E96" s="242"/>
      <c r="F96" s="178"/>
      <c r="G96" s="37"/>
      <c r="H96" s="52"/>
      <c r="I96" s="38"/>
      <c r="J96" s="26"/>
      <c r="K96" s="39">
        <v>44515</v>
      </c>
      <c r="L96" s="39"/>
      <c r="M96" s="204"/>
      <c r="N96" s="204"/>
    </row>
    <row r="97" spans="1:14" s="25" customFormat="1" ht="30.75" x14ac:dyDescent="0.2">
      <c r="A97" s="242"/>
      <c r="B97" s="189" t="s">
        <v>294</v>
      </c>
      <c r="C97" s="35"/>
      <c r="D97" s="36"/>
      <c r="E97" s="261"/>
      <c r="F97" s="178"/>
      <c r="G97" s="41"/>
      <c r="H97" s="52"/>
      <c r="I97" s="38"/>
      <c r="J97" s="26"/>
      <c r="K97" s="39" t="s">
        <v>296</v>
      </c>
      <c r="L97" s="39"/>
      <c r="M97" s="204"/>
      <c r="N97" s="204"/>
    </row>
    <row r="98" spans="1:14" s="25" customFormat="1" ht="30.75" x14ac:dyDescent="0.2">
      <c r="A98" s="262"/>
      <c r="B98" s="195"/>
      <c r="C98" s="45"/>
      <c r="D98" s="46"/>
      <c r="E98" s="266"/>
      <c r="F98" s="181"/>
      <c r="G98" s="49"/>
      <c r="H98" s="181"/>
      <c r="I98" s="49"/>
      <c r="J98" s="43"/>
      <c r="K98" s="55"/>
      <c r="L98" s="55"/>
      <c r="M98" s="205"/>
      <c r="N98" s="205"/>
    </row>
    <row r="99" spans="1:14" s="25" customFormat="1" ht="47.25" x14ac:dyDescent="0.2">
      <c r="A99" s="282">
        <v>16</v>
      </c>
      <c r="B99" s="196" t="s">
        <v>297</v>
      </c>
      <c r="C99" s="28">
        <v>1893900</v>
      </c>
      <c r="D99" s="80">
        <v>1866680.27</v>
      </c>
      <c r="E99" s="294" t="s">
        <v>330</v>
      </c>
      <c r="F99" s="239" t="s">
        <v>301</v>
      </c>
      <c r="G99" s="41">
        <v>2300000</v>
      </c>
      <c r="H99" s="240" t="s">
        <v>303</v>
      </c>
      <c r="I99" s="297">
        <v>1800000</v>
      </c>
      <c r="J99" s="52" t="s">
        <v>48</v>
      </c>
      <c r="K99" s="82" t="s">
        <v>300</v>
      </c>
      <c r="L99" s="82" t="s">
        <v>37</v>
      </c>
      <c r="M99" s="206" t="s">
        <v>209</v>
      </c>
      <c r="N99" s="206"/>
    </row>
    <row r="100" spans="1:14" s="25" customFormat="1" ht="30.75" x14ac:dyDescent="0.2">
      <c r="A100" s="242"/>
      <c r="B100" s="197" t="s">
        <v>77</v>
      </c>
      <c r="C100" s="35"/>
      <c r="D100" s="36"/>
      <c r="E100" s="295" t="s">
        <v>299</v>
      </c>
      <c r="F100" s="240" t="s">
        <v>302</v>
      </c>
      <c r="G100" s="38">
        <v>2333350</v>
      </c>
      <c r="H100" s="52"/>
      <c r="I100" s="38"/>
      <c r="J100" s="26" t="s">
        <v>175</v>
      </c>
      <c r="K100" s="39">
        <v>44517</v>
      </c>
      <c r="L100" s="39"/>
      <c r="M100" s="207"/>
      <c r="N100" s="207"/>
    </row>
    <row r="101" spans="1:14" s="25" customFormat="1" ht="30.75" x14ac:dyDescent="0.2">
      <c r="A101" s="242"/>
      <c r="B101" s="197" t="s">
        <v>298</v>
      </c>
      <c r="C101" s="35"/>
      <c r="D101" s="36"/>
      <c r="E101" s="261"/>
      <c r="F101" s="240" t="s">
        <v>303</v>
      </c>
      <c r="G101" s="38">
        <v>1800000</v>
      </c>
      <c r="H101" s="52"/>
      <c r="I101" s="38"/>
      <c r="J101" s="26"/>
      <c r="K101" s="39" t="s">
        <v>304</v>
      </c>
      <c r="L101" s="39"/>
      <c r="M101" s="207"/>
      <c r="N101" s="207"/>
    </row>
    <row r="102" spans="1:14" s="25" customFormat="1" ht="30.75" x14ac:dyDescent="0.2">
      <c r="A102" s="262"/>
      <c r="B102" s="195"/>
      <c r="C102" s="45"/>
      <c r="D102" s="46"/>
      <c r="E102" s="266"/>
      <c r="F102" s="181"/>
      <c r="G102" s="49"/>
      <c r="H102" s="181"/>
      <c r="I102" s="49"/>
      <c r="J102" s="43"/>
      <c r="K102" s="55"/>
      <c r="L102" s="55"/>
      <c r="M102" s="208"/>
      <c r="N102" s="208"/>
    </row>
    <row r="103" spans="1:14" s="25" customFormat="1" ht="30.75" x14ac:dyDescent="0.25">
      <c r="A103" s="242">
        <v>17</v>
      </c>
      <c r="B103" s="189" t="s">
        <v>305</v>
      </c>
      <c r="C103" s="35">
        <v>497550</v>
      </c>
      <c r="D103" s="51">
        <v>497213</v>
      </c>
      <c r="E103" s="293" t="s">
        <v>13</v>
      </c>
      <c r="F103" s="178" t="s">
        <v>139</v>
      </c>
      <c r="G103" s="41">
        <v>482278</v>
      </c>
      <c r="H103" s="178" t="s">
        <v>139</v>
      </c>
      <c r="I103" s="41">
        <v>482278</v>
      </c>
      <c r="J103" s="52" t="s">
        <v>19</v>
      </c>
      <c r="K103" s="53" t="s">
        <v>313</v>
      </c>
      <c r="L103" s="53" t="s">
        <v>39</v>
      </c>
      <c r="M103" s="200" t="s">
        <v>209</v>
      </c>
      <c r="N103" s="200"/>
    </row>
    <row r="104" spans="1:14" s="25" customFormat="1" ht="30.75" x14ac:dyDescent="0.2">
      <c r="A104" s="242"/>
      <c r="B104" s="189" t="s">
        <v>306</v>
      </c>
      <c r="C104" s="35"/>
      <c r="D104" s="36"/>
      <c r="E104" s="242"/>
      <c r="F104" s="178"/>
      <c r="G104" s="37"/>
      <c r="H104" s="52"/>
      <c r="I104" s="38"/>
      <c r="J104" s="26"/>
      <c r="K104" s="39">
        <v>44516</v>
      </c>
      <c r="L104" s="39"/>
      <c r="M104" s="201"/>
      <c r="N104" s="201"/>
    </row>
    <row r="105" spans="1:14" s="25" customFormat="1" ht="30.75" x14ac:dyDescent="0.2">
      <c r="A105" s="242"/>
      <c r="B105" s="189" t="s">
        <v>307</v>
      </c>
      <c r="C105" s="35"/>
      <c r="D105" s="36"/>
      <c r="E105" s="261"/>
      <c r="F105" s="178"/>
      <c r="G105" s="41"/>
      <c r="H105" s="52"/>
      <c r="I105" s="38"/>
      <c r="J105" s="26"/>
      <c r="K105" s="39" t="s">
        <v>308</v>
      </c>
      <c r="L105" s="39"/>
      <c r="M105" s="201"/>
      <c r="N105" s="201"/>
    </row>
    <row r="106" spans="1:14" s="25" customFormat="1" ht="30.75" x14ac:dyDescent="0.2">
      <c r="A106" s="242"/>
      <c r="B106" s="189"/>
      <c r="C106" s="35"/>
      <c r="D106" s="36"/>
      <c r="E106" s="261"/>
      <c r="F106" s="178"/>
      <c r="G106" s="83"/>
      <c r="H106" s="52"/>
      <c r="I106" s="38"/>
      <c r="J106" s="26"/>
      <c r="K106" s="39"/>
      <c r="L106" s="39"/>
      <c r="M106" s="201"/>
      <c r="N106" s="201"/>
    </row>
    <row r="107" spans="1:14" s="25" customFormat="1" ht="30.75" x14ac:dyDescent="0.2">
      <c r="A107" s="262"/>
      <c r="B107" s="195"/>
      <c r="C107" s="45"/>
      <c r="D107" s="46"/>
      <c r="E107" s="266"/>
      <c r="F107" s="181"/>
      <c r="G107" s="49"/>
      <c r="H107" s="181"/>
      <c r="I107" s="49"/>
      <c r="J107" s="43"/>
      <c r="K107" s="55"/>
      <c r="L107" s="55"/>
      <c r="M107" s="202"/>
      <c r="N107" s="202"/>
    </row>
    <row r="108" spans="1:14" s="25" customFormat="1" ht="31.5" x14ac:dyDescent="0.25">
      <c r="A108" s="282">
        <v>18</v>
      </c>
      <c r="B108" s="34" t="s">
        <v>229</v>
      </c>
      <c r="C108" s="35">
        <v>278200</v>
      </c>
      <c r="D108" s="51">
        <v>233183</v>
      </c>
      <c r="E108" s="293" t="s">
        <v>13</v>
      </c>
      <c r="F108" s="178" t="s">
        <v>312</v>
      </c>
      <c r="G108" s="41">
        <v>225062</v>
      </c>
      <c r="H108" s="178" t="s">
        <v>312</v>
      </c>
      <c r="I108" s="41">
        <v>225062</v>
      </c>
      <c r="J108" s="52" t="s">
        <v>19</v>
      </c>
      <c r="K108" s="53" t="s">
        <v>314</v>
      </c>
      <c r="L108" s="53" t="s">
        <v>54</v>
      </c>
      <c r="M108" s="200" t="s">
        <v>209</v>
      </c>
      <c r="N108" s="200"/>
    </row>
    <row r="109" spans="1:14" s="25" customFormat="1" ht="30.75" x14ac:dyDescent="0.2">
      <c r="A109" s="242"/>
      <c r="B109" s="34" t="s">
        <v>309</v>
      </c>
      <c r="C109" s="35"/>
      <c r="D109" s="36"/>
      <c r="E109" s="242"/>
      <c r="F109" s="178"/>
      <c r="G109" s="37"/>
      <c r="H109" s="52"/>
      <c r="I109" s="38"/>
      <c r="J109" s="26"/>
      <c r="K109" s="39">
        <v>44517</v>
      </c>
      <c r="L109" s="39"/>
      <c r="M109" s="201"/>
      <c r="N109" s="201"/>
    </row>
    <row r="110" spans="1:14" s="25" customFormat="1" ht="31.5" x14ac:dyDescent="0.2">
      <c r="A110" s="242"/>
      <c r="B110" s="189" t="s">
        <v>310</v>
      </c>
      <c r="C110" s="35"/>
      <c r="D110" s="36"/>
      <c r="E110" s="261"/>
      <c r="F110" s="178"/>
      <c r="G110" s="221"/>
      <c r="H110" s="52"/>
      <c r="I110" s="38"/>
      <c r="J110" s="26"/>
      <c r="K110" s="39" t="s">
        <v>315</v>
      </c>
      <c r="L110" s="39"/>
      <c r="M110" s="201"/>
      <c r="N110" s="201"/>
    </row>
    <row r="111" spans="1:14" s="25" customFormat="1" ht="30.75" x14ac:dyDescent="0.2">
      <c r="A111" s="262"/>
      <c r="B111" s="195" t="s">
        <v>311</v>
      </c>
      <c r="C111" s="45"/>
      <c r="D111" s="46"/>
      <c r="E111" s="266"/>
      <c r="F111" s="181"/>
      <c r="G111" s="49"/>
      <c r="H111" s="181"/>
      <c r="I111" s="49"/>
      <c r="J111" s="43"/>
      <c r="K111" s="55"/>
      <c r="L111" s="55"/>
      <c r="M111" s="202"/>
      <c r="N111" s="202"/>
    </row>
    <row r="112" spans="1:14" s="25" customFormat="1" ht="30.75" x14ac:dyDescent="0.25">
      <c r="A112" s="282">
        <v>19</v>
      </c>
      <c r="B112" s="198" t="s">
        <v>316</v>
      </c>
      <c r="C112" s="28">
        <v>499904</v>
      </c>
      <c r="D112" s="29">
        <v>498859.68</v>
      </c>
      <c r="E112" s="289" t="s">
        <v>13</v>
      </c>
      <c r="F112" s="179" t="s">
        <v>279</v>
      </c>
      <c r="G112" s="31">
        <v>491326.88</v>
      </c>
      <c r="H112" s="179" t="s">
        <v>279</v>
      </c>
      <c r="I112" s="31">
        <v>491326.88</v>
      </c>
      <c r="J112" s="32" t="s">
        <v>19</v>
      </c>
      <c r="K112" s="33" t="s">
        <v>318</v>
      </c>
      <c r="L112" s="33" t="s">
        <v>40</v>
      </c>
      <c r="M112" s="200" t="s">
        <v>209</v>
      </c>
      <c r="N112" s="200"/>
    </row>
    <row r="113" spans="1:14" s="25" customFormat="1" ht="30.75" x14ac:dyDescent="0.2">
      <c r="A113" s="242"/>
      <c r="B113" s="189" t="s">
        <v>83</v>
      </c>
      <c r="C113" s="35"/>
      <c r="D113" s="36"/>
      <c r="E113" s="242"/>
      <c r="F113" s="178"/>
      <c r="G113" s="37"/>
      <c r="H113" s="52"/>
      <c r="I113" s="38"/>
      <c r="J113" s="26"/>
      <c r="K113" s="39">
        <v>44519</v>
      </c>
      <c r="L113" s="39"/>
      <c r="M113" s="201"/>
      <c r="N113" s="201"/>
    </row>
    <row r="114" spans="1:14" s="25" customFormat="1" ht="30.75" x14ac:dyDescent="0.2">
      <c r="A114" s="242"/>
      <c r="B114" s="189" t="s">
        <v>317</v>
      </c>
      <c r="C114" s="35"/>
      <c r="D114" s="36"/>
      <c r="E114" s="261"/>
      <c r="F114" s="178"/>
      <c r="G114" s="41"/>
      <c r="H114" s="52"/>
      <c r="I114" s="38"/>
      <c r="J114" s="26"/>
      <c r="K114" s="39" t="s">
        <v>319</v>
      </c>
      <c r="L114" s="39"/>
      <c r="M114" s="201"/>
      <c r="N114" s="201"/>
    </row>
    <row r="115" spans="1:14" s="25" customFormat="1" ht="30.75" x14ac:dyDescent="0.2">
      <c r="A115" s="242"/>
      <c r="B115" s="190"/>
      <c r="C115" s="35"/>
      <c r="D115" s="36"/>
      <c r="E115" s="261"/>
      <c r="F115" s="178"/>
      <c r="G115" s="41"/>
      <c r="H115" s="52"/>
      <c r="I115" s="38"/>
      <c r="J115" s="26"/>
      <c r="K115" s="39"/>
      <c r="L115" s="39"/>
      <c r="M115" s="201"/>
      <c r="N115" s="201"/>
    </row>
    <row r="116" spans="1:14" s="25" customFormat="1" ht="30.75" x14ac:dyDescent="0.2">
      <c r="A116" s="262"/>
      <c r="B116" s="195"/>
      <c r="C116" s="45"/>
      <c r="D116" s="46"/>
      <c r="E116" s="266"/>
      <c r="F116" s="181"/>
      <c r="G116" s="49"/>
      <c r="H116" s="181"/>
      <c r="I116" s="49"/>
      <c r="J116" s="43"/>
      <c r="K116" s="55"/>
      <c r="L116" s="55"/>
      <c r="M116" s="202"/>
      <c r="N116" s="202"/>
    </row>
    <row r="117" spans="1:14" s="25" customFormat="1" ht="30.75" x14ac:dyDescent="0.2">
      <c r="A117" s="242">
        <v>20</v>
      </c>
      <c r="B117" s="197" t="s">
        <v>320</v>
      </c>
      <c r="C117" s="35">
        <v>497500</v>
      </c>
      <c r="D117" s="36">
        <v>497181</v>
      </c>
      <c r="E117" s="289" t="s">
        <v>13</v>
      </c>
      <c r="F117" s="179" t="s">
        <v>139</v>
      </c>
      <c r="G117" s="38">
        <v>482256</v>
      </c>
      <c r="H117" s="179" t="s">
        <v>139</v>
      </c>
      <c r="I117" s="38">
        <v>482256</v>
      </c>
      <c r="J117" s="32" t="s">
        <v>19</v>
      </c>
      <c r="K117" s="241" t="s">
        <v>322</v>
      </c>
      <c r="L117" s="241" t="s">
        <v>39</v>
      </c>
      <c r="M117" s="201" t="s">
        <v>209</v>
      </c>
      <c r="N117" s="201"/>
    </row>
    <row r="118" spans="1:14" s="25" customFormat="1" ht="30.75" x14ac:dyDescent="0.2">
      <c r="A118" s="242"/>
      <c r="B118" s="197" t="s">
        <v>77</v>
      </c>
      <c r="C118" s="35"/>
      <c r="D118" s="36"/>
      <c r="E118" s="261"/>
      <c r="F118" s="52"/>
      <c r="G118" s="38"/>
      <c r="H118" s="52"/>
      <c r="I118" s="38"/>
      <c r="J118" s="26"/>
      <c r="K118" s="39">
        <v>44525</v>
      </c>
      <c r="L118" s="241"/>
      <c r="M118" s="201"/>
      <c r="N118" s="201"/>
    </row>
    <row r="119" spans="1:14" s="25" customFormat="1" ht="30.75" x14ac:dyDescent="0.2">
      <c r="A119" s="242"/>
      <c r="B119" s="197" t="s">
        <v>321</v>
      </c>
      <c r="C119" s="35"/>
      <c r="D119" s="36"/>
      <c r="E119" s="261"/>
      <c r="F119" s="52"/>
      <c r="G119" s="38"/>
      <c r="H119" s="52"/>
      <c r="I119" s="38"/>
      <c r="J119" s="26"/>
      <c r="K119" s="39" t="s">
        <v>323</v>
      </c>
      <c r="L119" s="241"/>
      <c r="M119" s="201"/>
      <c r="N119" s="201"/>
    </row>
    <row r="120" spans="1:14" s="25" customFormat="1" ht="30.75" x14ac:dyDescent="0.2">
      <c r="A120" s="262"/>
      <c r="B120" s="195"/>
      <c r="C120" s="45"/>
      <c r="D120" s="46"/>
      <c r="E120" s="266"/>
      <c r="F120" s="181"/>
      <c r="G120" s="49"/>
      <c r="H120" s="181"/>
      <c r="I120" s="49"/>
      <c r="J120" s="43"/>
      <c r="K120" s="55"/>
      <c r="L120" s="55"/>
      <c r="M120" s="202"/>
      <c r="N120" s="202"/>
    </row>
    <row r="121" spans="1:14" s="25" customFormat="1" ht="30.75" x14ac:dyDescent="0.25">
      <c r="A121" s="242">
        <v>21</v>
      </c>
      <c r="B121" s="189" t="s">
        <v>324</v>
      </c>
      <c r="C121" s="35">
        <v>385200</v>
      </c>
      <c r="D121" s="51">
        <v>312696</v>
      </c>
      <c r="E121" s="293" t="s">
        <v>13</v>
      </c>
      <c r="F121" s="178" t="s">
        <v>185</v>
      </c>
      <c r="G121" s="41">
        <v>301662</v>
      </c>
      <c r="H121" s="178" t="s">
        <v>185</v>
      </c>
      <c r="I121" s="41">
        <v>301662</v>
      </c>
      <c r="J121" s="52" t="s">
        <v>19</v>
      </c>
      <c r="K121" s="53" t="s">
        <v>328</v>
      </c>
      <c r="L121" s="53" t="s">
        <v>54</v>
      </c>
      <c r="M121" s="201" t="s">
        <v>209</v>
      </c>
      <c r="N121" s="201"/>
    </row>
    <row r="122" spans="1:14" s="25" customFormat="1" ht="30.75" x14ac:dyDescent="0.2">
      <c r="A122" s="242"/>
      <c r="B122" s="189" t="s">
        <v>325</v>
      </c>
      <c r="C122" s="35"/>
      <c r="D122" s="36"/>
      <c r="E122" s="242"/>
      <c r="F122" s="178"/>
      <c r="G122" s="37"/>
      <c r="H122" s="52"/>
      <c r="I122" s="38"/>
      <c r="J122" s="26"/>
      <c r="K122" s="39">
        <v>44525</v>
      </c>
      <c r="L122" s="39"/>
      <c r="M122" s="201"/>
      <c r="N122" s="201"/>
    </row>
    <row r="123" spans="1:14" s="25" customFormat="1" ht="30.75" x14ac:dyDescent="0.2">
      <c r="A123" s="242"/>
      <c r="B123" s="189" t="s">
        <v>326</v>
      </c>
      <c r="C123" s="35"/>
      <c r="D123" s="36"/>
      <c r="E123" s="261"/>
      <c r="F123" s="178"/>
      <c r="G123" s="41"/>
      <c r="H123" s="52"/>
      <c r="I123" s="38"/>
      <c r="J123" s="26"/>
      <c r="K123" s="39" t="s">
        <v>329</v>
      </c>
      <c r="L123" s="39"/>
      <c r="M123" s="201"/>
      <c r="N123" s="201"/>
    </row>
    <row r="124" spans="1:14" s="25" customFormat="1" ht="30.75" x14ac:dyDescent="0.2">
      <c r="A124" s="262"/>
      <c r="B124" s="195" t="s">
        <v>327</v>
      </c>
      <c r="C124" s="45"/>
      <c r="D124" s="46"/>
      <c r="E124" s="266"/>
      <c r="F124" s="181"/>
      <c r="G124" s="49"/>
      <c r="H124" s="181"/>
      <c r="I124" s="49"/>
      <c r="J124" s="43"/>
      <c r="K124" s="55"/>
      <c r="L124" s="55"/>
      <c r="M124" s="202"/>
      <c r="N124" s="202"/>
    </row>
    <row r="125" spans="1:14" s="25" customFormat="1" ht="30.75" x14ac:dyDescent="0.25">
      <c r="A125" s="282">
        <v>22</v>
      </c>
      <c r="B125" s="189" t="s">
        <v>324</v>
      </c>
      <c r="C125" s="35">
        <v>299600</v>
      </c>
      <c r="D125" s="51">
        <v>268698</v>
      </c>
      <c r="E125" s="293" t="s">
        <v>13</v>
      </c>
      <c r="F125" s="178" t="s">
        <v>101</v>
      </c>
      <c r="G125" s="41">
        <v>259226</v>
      </c>
      <c r="H125" s="178" t="s">
        <v>101</v>
      </c>
      <c r="I125" s="41">
        <v>259226</v>
      </c>
      <c r="J125" s="52" t="s">
        <v>19</v>
      </c>
      <c r="K125" s="53" t="s">
        <v>333</v>
      </c>
      <c r="L125" s="53" t="s">
        <v>54</v>
      </c>
      <c r="M125" s="200" t="s">
        <v>209</v>
      </c>
      <c r="N125" s="200"/>
    </row>
    <row r="126" spans="1:14" s="25" customFormat="1" ht="30.75" x14ac:dyDescent="0.2">
      <c r="A126" s="242"/>
      <c r="B126" s="189" t="s">
        <v>331</v>
      </c>
      <c r="C126" s="35"/>
      <c r="D126" s="36"/>
      <c r="E126" s="242"/>
      <c r="F126" s="178"/>
      <c r="G126" s="37"/>
      <c r="H126" s="52"/>
      <c r="I126" s="38"/>
      <c r="J126" s="26"/>
      <c r="K126" s="39">
        <v>44529</v>
      </c>
      <c r="L126" s="39"/>
      <c r="M126" s="201"/>
      <c r="N126" s="201"/>
    </row>
    <row r="127" spans="1:14" s="25" customFormat="1" ht="30.75" x14ac:dyDescent="0.2">
      <c r="A127" s="242"/>
      <c r="B127" s="189" t="s">
        <v>332</v>
      </c>
      <c r="C127" s="35"/>
      <c r="D127" s="36"/>
      <c r="E127" s="261"/>
      <c r="F127" s="178"/>
      <c r="G127" s="41"/>
      <c r="H127" s="52"/>
      <c r="I127" s="38"/>
      <c r="J127" s="26"/>
      <c r="K127" s="39" t="s">
        <v>334</v>
      </c>
      <c r="L127" s="39"/>
      <c r="M127" s="201"/>
      <c r="N127" s="201"/>
    </row>
    <row r="128" spans="1:14" s="25" customFormat="1" ht="30.75" x14ac:dyDescent="0.2">
      <c r="A128" s="262"/>
      <c r="B128" s="195"/>
      <c r="C128" s="45"/>
      <c r="D128" s="46"/>
      <c r="E128" s="266"/>
      <c r="F128" s="181"/>
      <c r="G128" s="49"/>
      <c r="H128" s="181"/>
      <c r="I128" s="49"/>
      <c r="J128" s="43"/>
      <c r="K128" s="55"/>
      <c r="L128" s="55"/>
      <c r="M128" s="202"/>
      <c r="N128" s="202"/>
    </row>
    <row r="129" spans="1:14" s="25" customFormat="1" ht="31.5" x14ac:dyDescent="0.25">
      <c r="A129" s="282">
        <v>23</v>
      </c>
      <c r="B129" s="189" t="s">
        <v>324</v>
      </c>
      <c r="C129" s="35">
        <v>759700</v>
      </c>
      <c r="D129" s="51">
        <v>734546</v>
      </c>
      <c r="E129" s="261" t="s">
        <v>171</v>
      </c>
      <c r="F129" s="178" t="s">
        <v>204</v>
      </c>
      <c r="G129" s="41">
        <v>759000</v>
      </c>
      <c r="H129" s="178" t="s">
        <v>110</v>
      </c>
      <c r="I129" s="41">
        <v>708766</v>
      </c>
      <c r="J129" s="250" t="s">
        <v>48</v>
      </c>
      <c r="K129" s="53" t="s">
        <v>337</v>
      </c>
      <c r="L129" s="53" t="s">
        <v>54</v>
      </c>
      <c r="M129" s="200" t="s">
        <v>209</v>
      </c>
      <c r="N129" s="200"/>
    </row>
    <row r="130" spans="1:14" s="25" customFormat="1" ht="30.75" x14ac:dyDescent="0.2">
      <c r="A130" s="242"/>
      <c r="B130" s="189" t="s">
        <v>335</v>
      </c>
      <c r="C130" s="35"/>
      <c r="D130" s="36"/>
      <c r="E130" s="242"/>
      <c r="F130" s="178" t="s">
        <v>243</v>
      </c>
      <c r="G130" s="37">
        <v>730000</v>
      </c>
      <c r="H130" s="52"/>
      <c r="I130" s="38"/>
      <c r="J130" s="26"/>
      <c r="K130" s="39">
        <v>44529</v>
      </c>
      <c r="L130" s="39"/>
      <c r="M130" s="201"/>
      <c r="N130" s="201"/>
    </row>
    <row r="131" spans="1:14" s="25" customFormat="1" ht="30.75" x14ac:dyDescent="0.2">
      <c r="A131" s="242"/>
      <c r="B131" s="189" t="s">
        <v>336</v>
      </c>
      <c r="C131" s="35"/>
      <c r="D131" s="36"/>
      <c r="E131" s="261"/>
      <c r="F131" s="178" t="s">
        <v>195</v>
      </c>
      <c r="G131" s="37">
        <v>733500</v>
      </c>
      <c r="H131" s="52"/>
      <c r="I131" s="38"/>
      <c r="J131" s="26"/>
      <c r="K131" s="39" t="s">
        <v>338</v>
      </c>
      <c r="L131" s="39"/>
      <c r="M131" s="201"/>
      <c r="N131" s="201"/>
    </row>
    <row r="132" spans="1:14" s="25" customFormat="1" ht="30.75" x14ac:dyDescent="0.2">
      <c r="A132" s="242"/>
      <c r="B132" s="190"/>
      <c r="C132" s="35"/>
      <c r="D132" s="36"/>
      <c r="E132" s="261"/>
      <c r="F132" s="178" t="s">
        <v>110</v>
      </c>
      <c r="G132" s="41">
        <v>715000</v>
      </c>
      <c r="H132" s="52"/>
      <c r="I132" s="38"/>
      <c r="J132" s="26"/>
      <c r="K132" s="39"/>
      <c r="L132" s="39"/>
      <c r="M132" s="201"/>
      <c r="N132" s="201"/>
    </row>
    <row r="133" spans="1:14" s="25" customFormat="1" ht="30.75" x14ac:dyDescent="0.2">
      <c r="A133" s="242"/>
      <c r="B133" s="190"/>
      <c r="C133" s="35"/>
      <c r="D133" s="36"/>
      <c r="E133" s="261"/>
      <c r="F133" s="178" t="s">
        <v>208</v>
      </c>
      <c r="G133" s="83">
        <v>734000</v>
      </c>
      <c r="H133" s="52"/>
      <c r="I133" s="38"/>
      <c r="J133" s="26"/>
      <c r="K133" s="39"/>
      <c r="L133" s="39"/>
      <c r="M133" s="201"/>
      <c r="N133" s="201"/>
    </row>
    <row r="134" spans="1:14" s="25" customFormat="1" ht="30.75" x14ac:dyDescent="0.2">
      <c r="A134" s="242"/>
      <c r="B134" s="190"/>
      <c r="C134" s="35"/>
      <c r="D134" s="36"/>
      <c r="E134" s="261"/>
      <c r="F134" s="178" t="s">
        <v>139</v>
      </c>
      <c r="G134" s="83">
        <v>734446</v>
      </c>
      <c r="H134" s="52"/>
      <c r="I134" s="38"/>
      <c r="J134" s="26"/>
      <c r="K134" s="39"/>
      <c r="L134" s="39"/>
      <c r="M134" s="201"/>
      <c r="N134" s="201"/>
    </row>
    <row r="135" spans="1:14" s="25" customFormat="1" ht="30.75" x14ac:dyDescent="0.2">
      <c r="A135" s="262"/>
      <c r="B135" s="195"/>
      <c r="C135" s="45"/>
      <c r="D135" s="46"/>
      <c r="E135" s="266"/>
      <c r="F135" s="181"/>
      <c r="G135" s="49"/>
      <c r="H135" s="181"/>
      <c r="I135" s="49"/>
      <c r="J135" s="43"/>
      <c r="K135" s="55"/>
      <c r="L135" s="55"/>
      <c r="M135" s="202"/>
      <c r="N135" s="202"/>
    </row>
    <row r="136" spans="1:14" s="25" customFormat="1" ht="30.75" x14ac:dyDescent="0.25">
      <c r="A136" s="282">
        <v>24</v>
      </c>
      <c r="B136" s="189" t="s">
        <v>339</v>
      </c>
      <c r="C136" s="35">
        <v>14980000</v>
      </c>
      <c r="D136" s="51">
        <v>14979400</v>
      </c>
      <c r="E136" s="261" t="s">
        <v>342</v>
      </c>
      <c r="F136" s="178" t="s">
        <v>344</v>
      </c>
      <c r="G136" s="41">
        <v>10450000</v>
      </c>
      <c r="H136" s="178" t="s">
        <v>345</v>
      </c>
      <c r="I136" s="37">
        <v>9459490</v>
      </c>
      <c r="J136" s="52" t="s">
        <v>48</v>
      </c>
      <c r="K136" s="53" t="s">
        <v>346</v>
      </c>
      <c r="L136" s="53" t="s">
        <v>39</v>
      </c>
      <c r="M136" s="200" t="s">
        <v>209</v>
      </c>
      <c r="N136" s="200"/>
    </row>
    <row r="137" spans="1:14" s="25" customFormat="1" ht="30.75" x14ac:dyDescent="0.2">
      <c r="A137" s="242"/>
      <c r="B137" s="189" t="s">
        <v>340</v>
      </c>
      <c r="C137" s="35"/>
      <c r="D137" s="36"/>
      <c r="E137" s="242" t="s">
        <v>343</v>
      </c>
      <c r="F137" s="178" t="s">
        <v>345</v>
      </c>
      <c r="G137" s="37">
        <v>9459490</v>
      </c>
      <c r="H137" s="52"/>
      <c r="I137" s="38"/>
      <c r="J137" s="26" t="s">
        <v>175</v>
      </c>
      <c r="K137" s="39">
        <v>44529</v>
      </c>
      <c r="L137" s="39"/>
      <c r="M137" s="201"/>
      <c r="N137" s="201"/>
    </row>
    <row r="138" spans="1:14" s="25" customFormat="1" ht="30.75" x14ac:dyDescent="0.2">
      <c r="A138" s="242"/>
      <c r="B138" s="189" t="s">
        <v>341</v>
      </c>
      <c r="C138" s="35"/>
      <c r="D138" s="36"/>
      <c r="E138" s="261" t="s">
        <v>299</v>
      </c>
      <c r="F138" s="178"/>
      <c r="G138" s="41"/>
      <c r="H138" s="52"/>
      <c r="I138" s="38"/>
      <c r="J138" s="26"/>
      <c r="K138" s="39" t="s">
        <v>347</v>
      </c>
      <c r="L138" s="39"/>
      <c r="M138" s="201"/>
      <c r="N138" s="201"/>
    </row>
    <row r="139" spans="1:14" s="25" customFormat="1" ht="30.75" x14ac:dyDescent="0.2">
      <c r="A139" s="262"/>
      <c r="B139" s="195"/>
      <c r="C139" s="45"/>
      <c r="D139" s="46"/>
      <c r="E139" s="266"/>
      <c r="F139" s="181"/>
      <c r="G139" s="49"/>
      <c r="H139" s="181"/>
      <c r="I139" s="49"/>
      <c r="J139" s="43"/>
      <c r="K139" s="55"/>
      <c r="L139" s="55"/>
      <c r="M139" s="202"/>
      <c r="N139" s="202"/>
    </row>
    <row r="140" spans="1:14" s="25" customFormat="1" ht="31.5" x14ac:dyDescent="0.25">
      <c r="A140" s="282">
        <v>25</v>
      </c>
      <c r="B140" s="189" t="s">
        <v>324</v>
      </c>
      <c r="C140" s="35">
        <v>267500</v>
      </c>
      <c r="D140" s="51">
        <v>231001</v>
      </c>
      <c r="E140" s="293" t="s">
        <v>13</v>
      </c>
      <c r="F140" s="178" t="s">
        <v>350</v>
      </c>
      <c r="G140" s="41">
        <v>223037</v>
      </c>
      <c r="H140" s="178" t="s">
        <v>350</v>
      </c>
      <c r="I140" s="41">
        <v>223037</v>
      </c>
      <c r="J140" s="52" t="s">
        <v>19</v>
      </c>
      <c r="K140" s="53" t="s">
        <v>351</v>
      </c>
      <c r="L140" s="53" t="s">
        <v>58</v>
      </c>
      <c r="M140" s="200" t="s">
        <v>209</v>
      </c>
      <c r="N140" s="200"/>
    </row>
    <row r="141" spans="1:14" s="25" customFormat="1" ht="30.75" x14ac:dyDescent="0.2">
      <c r="A141" s="242"/>
      <c r="B141" s="189" t="s">
        <v>348</v>
      </c>
      <c r="C141" s="35"/>
      <c r="D141" s="36"/>
      <c r="E141" s="242"/>
      <c r="F141" s="178"/>
      <c r="G141" s="37"/>
      <c r="H141" s="52"/>
      <c r="I141" s="38"/>
      <c r="J141" s="26"/>
      <c r="K141" s="39">
        <v>44529</v>
      </c>
      <c r="L141" s="39"/>
      <c r="M141" s="201"/>
      <c r="N141" s="201"/>
    </row>
    <row r="142" spans="1:14" s="25" customFormat="1" ht="30.75" x14ac:dyDescent="0.2">
      <c r="A142" s="242"/>
      <c r="B142" s="189" t="s">
        <v>349</v>
      </c>
      <c r="C142" s="35"/>
      <c r="D142" s="36"/>
      <c r="E142" s="261"/>
      <c r="F142" s="178"/>
      <c r="G142" s="41"/>
      <c r="H142" s="52"/>
      <c r="I142" s="38"/>
      <c r="J142" s="26"/>
      <c r="K142" s="39" t="s">
        <v>352</v>
      </c>
      <c r="L142" s="39"/>
      <c r="M142" s="201"/>
      <c r="N142" s="201"/>
    </row>
    <row r="143" spans="1:14" s="25" customFormat="1" ht="30.75" x14ac:dyDescent="0.2">
      <c r="A143" s="262"/>
      <c r="B143" s="195"/>
      <c r="C143" s="45"/>
      <c r="D143" s="46"/>
      <c r="E143" s="266"/>
      <c r="F143" s="181"/>
      <c r="G143" s="49"/>
      <c r="H143" s="181"/>
      <c r="I143" s="49"/>
      <c r="J143" s="43"/>
      <c r="K143" s="55"/>
      <c r="L143" s="55"/>
      <c r="M143" s="202"/>
      <c r="N143" s="202"/>
    </row>
    <row r="144" spans="1:14" ht="21.75" thickBot="1" x14ac:dyDescent="0.25">
      <c r="C144" s="177">
        <f>SUM(C8:C143)</f>
        <v>30145932.050000001</v>
      </c>
      <c r="I144" s="177">
        <f>SUM(I8:I143)</f>
        <v>23429211.030000001</v>
      </c>
    </row>
    <row r="145" ht="21.75" thickTop="1" x14ac:dyDescent="0.2"/>
  </sheetData>
  <mergeCells count="15">
    <mergeCell ref="A1:K1"/>
    <mergeCell ref="A2:N2"/>
    <mergeCell ref="A3:N3"/>
    <mergeCell ref="A4:N4"/>
    <mergeCell ref="A6:A7"/>
    <mergeCell ref="B6:B7"/>
    <mergeCell ref="C6:C7"/>
    <mergeCell ref="D6:D7"/>
    <mergeCell ref="E6:E7"/>
    <mergeCell ref="F6:G6"/>
    <mergeCell ref="H6:I6"/>
    <mergeCell ref="J6:J7"/>
    <mergeCell ref="K6:K7"/>
    <mergeCell ref="L6:L7"/>
    <mergeCell ref="M6:N6"/>
  </mergeCells>
  <printOptions horizontalCentered="1"/>
  <pageMargins left="0.19685039370078741" right="0" top="0.35433070866141736" bottom="0.55118110236220474" header="0.31496062992125984" footer="0.11811023622047245"/>
  <pageSetup paperSize="9" scale="65" orientation="landscape" r:id="rId1"/>
  <headerFooter>
    <oddFooter>&amp;R&amp;10&amp;P/&amp;N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B56B75B-0078-4234-BBD2-BAC94EB9EE2E}">
          <x14:formula1>
            <xm:f>ชื่อหมวด!$B$2:$B$24</xm:f>
          </x14:formula1>
          <xm:sqref>L8:L143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E6A02-1DC8-490D-8559-04B6583967D4}">
  <dimension ref="A1:N124"/>
  <sheetViews>
    <sheetView topLeftCell="A4" zoomScaleNormal="100" workbookViewId="0">
      <pane xSplit="5" ySplit="4" topLeftCell="F25" activePane="bottomRight" state="frozen"/>
      <selection activeCell="A4" sqref="A4"/>
      <selection pane="topRight" activeCell="F4" sqref="F4"/>
      <selection pane="bottomLeft" activeCell="A8" sqref="A8"/>
      <selection pane="bottomRight" activeCell="F31" sqref="F31"/>
    </sheetView>
  </sheetViews>
  <sheetFormatPr defaultColWidth="8.25" defaultRowHeight="21" x14ac:dyDescent="0.2"/>
  <cols>
    <col min="1" max="1" width="5.5" style="286" customWidth="1"/>
    <col min="2" max="2" width="35" style="94" bestFit="1" customWidth="1"/>
    <col min="3" max="3" width="10.75" style="21" bestFit="1" customWidth="1"/>
    <col min="4" max="4" width="9.5" style="21" bestFit="1" customWidth="1"/>
    <col min="5" max="5" width="10.375" style="286" customWidth="1"/>
    <col min="6" max="6" width="29" style="94" customWidth="1"/>
    <col min="7" max="7" width="10.25" style="95" customWidth="1"/>
    <col min="8" max="8" width="21.875" style="188" customWidth="1"/>
    <col min="9" max="9" width="10.5" style="96" bestFit="1" customWidth="1"/>
    <col min="10" max="10" width="10.625" style="21" bestFit="1" customWidth="1"/>
    <col min="11" max="11" width="13" style="21" customWidth="1"/>
    <col min="12" max="12" width="30.25" style="21" customWidth="1"/>
    <col min="13" max="13" width="4.75" style="21" bestFit="1" customWidth="1"/>
    <col min="14" max="14" width="6.875" style="21" customWidth="1"/>
    <col min="15" max="16384" width="8.25" style="21"/>
  </cols>
  <sheetData>
    <row r="1" spans="1:14" x14ac:dyDescent="0.2">
      <c r="A1" s="472"/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319"/>
      <c r="N1" s="215" t="s">
        <v>60</v>
      </c>
    </row>
    <row r="2" spans="1:14" x14ac:dyDescent="0.2">
      <c r="A2" s="478" t="s">
        <v>360</v>
      </c>
      <c r="B2" s="478"/>
      <c r="C2" s="478"/>
      <c r="D2" s="478"/>
      <c r="E2" s="478"/>
      <c r="F2" s="478"/>
      <c r="G2" s="478"/>
      <c r="H2" s="478"/>
      <c r="I2" s="478"/>
      <c r="J2" s="478"/>
      <c r="K2" s="478"/>
      <c r="L2" s="478"/>
      <c r="M2" s="478"/>
      <c r="N2" s="478"/>
    </row>
    <row r="3" spans="1:14" x14ac:dyDescent="0.2">
      <c r="A3" s="478" t="s">
        <v>62</v>
      </c>
      <c r="B3" s="478"/>
      <c r="C3" s="478"/>
      <c r="D3" s="478"/>
      <c r="E3" s="478"/>
      <c r="F3" s="478"/>
      <c r="G3" s="478"/>
      <c r="H3" s="478"/>
      <c r="I3" s="478"/>
      <c r="J3" s="478"/>
      <c r="K3" s="478"/>
      <c r="L3" s="478"/>
      <c r="M3" s="478"/>
      <c r="N3" s="478"/>
    </row>
    <row r="4" spans="1:14" x14ac:dyDescent="0.2">
      <c r="A4" s="479" t="s">
        <v>361</v>
      </c>
      <c r="B4" s="479"/>
      <c r="C4" s="479"/>
      <c r="D4" s="479"/>
      <c r="E4" s="479"/>
      <c r="F4" s="479"/>
      <c r="G4" s="479"/>
      <c r="H4" s="479"/>
      <c r="I4" s="479"/>
      <c r="J4" s="479"/>
      <c r="K4" s="479"/>
      <c r="L4" s="479"/>
      <c r="M4" s="479"/>
      <c r="N4" s="479"/>
    </row>
    <row r="5" spans="1:14" ht="17.25" customHeight="1" x14ac:dyDescent="0.2">
      <c r="A5" s="281"/>
      <c r="B5" s="22"/>
      <c r="C5" s="22"/>
      <c r="D5" s="22"/>
      <c r="E5" s="281"/>
      <c r="F5" s="22"/>
      <c r="G5" s="23"/>
      <c r="H5" s="185"/>
      <c r="I5" s="24"/>
      <c r="J5" s="22"/>
      <c r="K5" s="22"/>
      <c r="L5" s="22"/>
    </row>
    <row r="6" spans="1:14" s="25" customFormat="1" ht="47.25" customHeight="1" x14ac:dyDescent="0.2">
      <c r="A6" s="480" t="s">
        <v>1</v>
      </c>
      <c r="B6" s="474" t="s">
        <v>64</v>
      </c>
      <c r="C6" s="471" t="s">
        <v>65</v>
      </c>
      <c r="D6" s="473" t="s">
        <v>66</v>
      </c>
      <c r="E6" s="480" t="s">
        <v>4</v>
      </c>
      <c r="F6" s="473" t="s">
        <v>5</v>
      </c>
      <c r="G6" s="473"/>
      <c r="H6" s="473" t="s">
        <v>67</v>
      </c>
      <c r="I6" s="473"/>
      <c r="J6" s="476" t="s">
        <v>68</v>
      </c>
      <c r="K6" s="471" t="s">
        <v>8</v>
      </c>
      <c r="L6" s="481" t="s">
        <v>20</v>
      </c>
      <c r="M6" s="482" t="s">
        <v>203</v>
      </c>
      <c r="N6" s="483"/>
    </row>
    <row r="7" spans="1:14" s="25" customFormat="1" ht="54.75" customHeight="1" x14ac:dyDescent="0.2">
      <c r="A7" s="480"/>
      <c r="B7" s="475"/>
      <c r="C7" s="471"/>
      <c r="D7" s="473"/>
      <c r="E7" s="480"/>
      <c r="F7" s="320" t="s">
        <v>9</v>
      </c>
      <c r="G7" s="219" t="s">
        <v>69</v>
      </c>
      <c r="H7" s="318" t="s">
        <v>10</v>
      </c>
      <c r="I7" s="220" t="s">
        <v>70</v>
      </c>
      <c r="J7" s="477"/>
      <c r="K7" s="471"/>
      <c r="L7" s="481"/>
      <c r="M7" s="296" t="s">
        <v>21</v>
      </c>
      <c r="N7" s="296" t="s">
        <v>225</v>
      </c>
    </row>
    <row r="8" spans="1:14" s="252" customFormat="1" ht="30.75" x14ac:dyDescent="0.25">
      <c r="A8" s="242">
        <v>1</v>
      </c>
      <c r="B8" s="243" t="s">
        <v>229</v>
      </c>
      <c r="C8" s="244">
        <v>452610</v>
      </c>
      <c r="D8" s="245">
        <v>418521</v>
      </c>
      <c r="E8" s="246" t="s">
        <v>13</v>
      </c>
      <c r="F8" s="287" t="s">
        <v>142</v>
      </c>
      <c r="G8" s="247">
        <v>403836</v>
      </c>
      <c r="H8" s="287" t="s">
        <v>142</v>
      </c>
      <c r="I8" s="247">
        <v>403836</v>
      </c>
      <c r="J8" s="250" t="s">
        <v>19</v>
      </c>
      <c r="K8" s="33" t="s">
        <v>363</v>
      </c>
      <c r="L8" s="33" t="s">
        <v>58</v>
      </c>
      <c r="M8" s="251" t="s">
        <v>209</v>
      </c>
      <c r="N8" s="251"/>
    </row>
    <row r="9" spans="1:14" s="252" customFormat="1" ht="30.75" x14ac:dyDescent="0.2">
      <c r="A9" s="242"/>
      <c r="B9" s="253" t="s">
        <v>362</v>
      </c>
      <c r="C9" s="254"/>
      <c r="D9" s="255"/>
      <c r="E9" s="242"/>
      <c r="F9" s="248"/>
      <c r="G9" s="256"/>
      <c r="H9" s="257"/>
      <c r="I9" s="258"/>
      <c r="J9" s="242"/>
      <c r="K9" s="259">
        <v>44531</v>
      </c>
      <c r="L9" s="259"/>
      <c r="M9" s="260"/>
      <c r="N9" s="260"/>
    </row>
    <row r="10" spans="1:14" s="252" customFormat="1" ht="30.75" x14ac:dyDescent="0.2">
      <c r="A10" s="242"/>
      <c r="B10" s="253" t="s">
        <v>430</v>
      </c>
      <c r="C10" s="254"/>
      <c r="D10" s="255"/>
      <c r="E10" s="261"/>
      <c r="F10" s="248"/>
      <c r="G10" s="249"/>
      <c r="H10" s="257"/>
      <c r="I10" s="258"/>
      <c r="J10" s="242"/>
      <c r="K10" s="259" t="s">
        <v>364</v>
      </c>
      <c r="L10" s="259"/>
      <c r="M10" s="260"/>
      <c r="N10" s="260"/>
    </row>
    <row r="11" spans="1:14" s="252" customFormat="1" ht="30.75" x14ac:dyDescent="0.2">
      <c r="A11" s="262"/>
      <c r="B11" s="263"/>
      <c r="C11" s="264"/>
      <c r="D11" s="265"/>
      <c r="E11" s="266"/>
      <c r="F11" s="267"/>
      <c r="G11" s="268"/>
      <c r="H11" s="269"/>
      <c r="I11" s="270"/>
      <c r="J11" s="262"/>
      <c r="K11" s="271"/>
      <c r="L11" s="271"/>
      <c r="M11" s="272"/>
      <c r="N11" s="272"/>
    </row>
    <row r="12" spans="1:14" s="252" customFormat="1" ht="30.75" x14ac:dyDescent="0.25">
      <c r="A12" s="242">
        <v>2</v>
      </c>
      <c r="B12" s="253" t="s">
        <v>229</v>
      </c>
      <c r="C12" s="254">
        <v>171200</v>
      </c>
      <c r="D12" s="273">
        <v>117283</v>
      </c>
      <c r="E12" s="246" t="s">
        <v>13</v>
      </c>
      <c r="F12" s="248" t="s">
        <v>367</v>
      </c>
      <c r="G12" s="249">
        <v>113205</v>
      </c>
      <c r="H12" s="248" t="s">
        <v>367</v>
      </c>
      <c r="I12" s="249">
        <v>113205</v>
      </c>
      <c r="J12" s="250" t="s">
        <v>19</v>
      </c>
      <c r="K12" s="53" t="s">
        <v>368</v>
      </c>
      <c r="L12" s="53" t="s">
        <v>55</v>
      </c>
      <c r="M12" s="212" t="s">
        <v>209</v>
      </c>
      <c r="N12" s="212"/>
    </row>
    <row r="13" spans="1:14" s="252" customFormat="1" ht="30.75" x14ac:dyDescent="0.2">
      <c r="A13" s="242"/>
      <c r="B13" s="253" t="s">
        <v>365</v>
      </c>
      <c r="C13" s="254"/>
      <c r="D13" s="255"/>
      <c r="E13" s="242"/>
      <c r="F13" s="248"/>
      <c r="G13" s="256"/>
      <c r="H13" s="257"/>
      <c r="I13" s="258"/>
      <c r="J13" s="242"/>
      <c r="K13" s="259">
        <v>44532</v>
      </c>
      <c r="L13" s="259"/>
      <c r="M13" s="213"/>
      <c r="N13" s="213"/>
    </row>
    <row r="14" spans="1:14" s="252" customFormat="1" ht="30.75" x14ac:dyDescent="0.2">
      <c r="A14" s="242"/>
      <c r="B14" s="253" t="s">
        <v>366</v>
      </c>
      <c r="C14" s="254"/>
      <c r="D14" s="255"/>
      <c r="E14" s="261"/>
      <c r="F14" s="248"/>
      <c r="G14" s="256"/>
      <c r="H14" s="257"/>
      <c r="I14" s="258"/>
      <c r="J14" s="242"/>
      <c r="K14" s="259" t="s">
        <v>369</v>
      </c>
      <c r="L14" s="259"/>
      <c r="M14" s="213"/>
      <c r="N14" s="213"/>
    </row>
    <row r="15" spans="1:14" s="252" customFormat="1" ht="30.75" x14ac:dyDescent="0.2">
      <c r="A15" s="262"/>
      <c r="B15" s="275"/>
      <c r="C15" s="264"/>
      <c r="D15" s="265"/>
      <c r="E15" s="266"/>
      <c r="F15" s="269"/>
      <c r="G15" s="270"/>
      <c r="H15" s="269"/>
      <c r="I15" s="270"/>
      <c r="J15" s="262"/>
      <c r="K15" s="276"/>
      <c r="L15" s="276"/>
      <c r="M15" s="214"/>
      <c r="N15" s="214"/>
    </row>
    <row r="16" spans="1:14" s="252" customFormat="1" ht="30.75" x14ac:dyDescent="0.25">
      <c r="A16" s="282">
        <v>3</v>
      </c>
      <c r="B16" s="253" t="s">
        <v>370</v>
      </c>
      <c r="C16" s="244">
        <v>4654.5</v>
      </c>
      <c r="D16" s="273">
        <v>4654.5</v>
      </c>
      <c r="E16" s="246" t="s">
        <v>13</v>
      </c>
      <c r="F16" s="248" t="s">
        <v>264</v>
      </c>
      <c r="G16" s="249">
        <v>4654.5</v>
      </c>
      <c r="H16" s="248" t="s">
        <v>264</v>
      </c>
      <c r="I16" s="249">
        <v>4654.5</v>
      </c>
      <c r="J16" s="250" t="s">
        <v>19</v>
      </c>
      <c r="K16" s="33">
        <v>3300052119</v>
      </c>
      <c r="L16" s="33" t="s">
        <v>22</v>
      </c>
      <c r="M16" s="212"/>
      <c r="N16" s="212" t="s">
        <v>209</v>
      </c>
    </row>
    <row r="17" spans="1:14" s="252" customFormat="1" ht="30.75" x14ac:dyDescent="0.2">
      <c r="A17" s="242"/>
      <c r="B17" s="253"/>
      <c r="C17" s="254"/>
      <c r="D17" s="255"/>
      <c r="E17" s="242"/>
      <c r="F17" s="248"/>
      <c r="G17" s="256"/>
      <c r="H17" s="257"/>
      <c r="I17" s="258"/>
      <c r="J17" s="242"/>
      <c r="K17" s="259">
        <v>44533</v>
      </c>
      <c r="L17" s="259"/>
      <c r="M17" s="213"/>
      <c r="N17" s="213"/>
    </row>
    <row r="18" spans="1:14" s="252" customFormat="1" ht="30.75" x14ac:dyDescent="0.2">
      <c r="A18" s="262"/>
      <c r="B18" s="275"/>
      <c r="C18" s="264"/>
      <c r="D18" s="265"/>
      <c r="E18" s="266"/>
      <c r="F18" s="269"/>
      <c r="G18" s="270"/>
      <c r="H18" s="269"/>
      <c r="I18" s="270"/>
      <c r="J18" s="262"/>
      <c r="K18" s="276"/>
      <c r="L18" s="276"/>
      <c r="M18" s="214"/>
      <c r="N18" s="214"/>
    </row>
    <row r="19" spans="1:14" s="252" customFormat="1" ht="30.75" x14ac:dyDescent="0.25">
      <c r="A19" s="282">
        <v>4</v>
      </c>
      <c r="B19" s="253" t="s">
        <v>229</v>
      </c>
      <c r="C19" s="244">
        <v>14999902</v>
      </c>
      <c r="D19" s="245">
        <v>14984599</v>
      </c>
      <c r="E19" s="246" t="s">
        <v>171</v>
      </c>
      <c r="F19" s="248" t="s">
        <v>204</v>
      </c>
      <c r="G19" s="256">
        <v>14984000</v>
      </c>
      <c r="H19" s="248" t="s">
        <v>208</v>
      </c>
      <c r="I19" s="247">
        <v>14532431</v>
      </c>
      <c r="J19" s="250" t="s">
        <v>48</v>
      </c>
      <c r="K19" s="33" t="s">
        <v>373</v>
      </c>
      <c r="L19" s="33" t="s">
        <v>52</v>
      </c>
      <c r="M19" s="251" t="s">
        <v>209</v>
      </c>
      <c r="N19" s="251"/>
    </row>
    <row r="20" spans="1:14" s="252" customFormat="1" ht="30.75" x14ac:dyDescent="0.2">
      <c r="A20" s="242"/>
      <c r="B20" s="253" t="s">
        <v>371</v>
      </c>
      <c r="C20" s="254"/>
      <c r="D20" s="255"/>
      <c r="E20" s="242"/>
      <c r="F20" s="248" t="s">
        <v>191</v>
      </c>
      <c r="G20" s="256">
        <v>14970000</v>
      </c>
      <c r="H20" s="257"/>
      <c r="I20" s="258"/>
      <c r="J20" s="242"/>
      <c r="K20" s="259">
        <v>44538</v>
      </c>
      <c r="L20" s="259"/>
      <c r="M20" s="260"/>
      <c r="N20" s="260"/>
    </row>
    <row r="21" spans="1:14" s="252" customFormat="1" ht="30.75" x14ac:dyDescent="0.2">
      <c r="A21" s="242"/>
      <c r="B21" s="253" t="s">
        <v>372</v>
      </c>
      <c r="C21" s="254"/>
      <c r="D21" s="255"/>
      <c r="E21" s="261"/>
      <c r="F21" s="248" t="s">
        <v>207</v>
      </c>
      <c r="G21" s="249">
        <v>14980000</v>
      </c>
      <c r="H21" s="257"/>
      <c r="I21" s="258"/>
      <c r="J21" s="242"/>
      <c r="K21" s="259" t="s">
        <v>374</v>
      </c>
      <c r="L21" s="259"/>
      <c r="M21" s="260"/>
      <c r="N21" s="260"/>
    </row>
    <row r="22" spans="1:14" s="252" customFormat="1" ht="30.75" x14ac:dyDescent="0.2">
      <c r="A22" s="242"/>
      <c r="B22" s="253"/>
      <c r="C22" s="254"/>
      <c r="D22" s="255"/>
      <c r="E22" s="261"/>
      <c r="F22" s="248" t="s">
        <v>184</v>
      </c>
      <c r="G22" s="277">
        <v>14899000</v>
      </c>
      <c r="H22" s="257"/>
      <c r="I22" s="258"/>
      <c r="J22" s="242"/>
      <c r="K22" s="259"/>
      <c r="L22" s="259"/>
      <c r="M22" s="260"/>
      <c r="N22" s="260"/>
    </row>
    <row r="23" spans="1:14" s="252" customFormat="1" ht="30.75" x14ac:dyDescent="0.2">
      <c r="A23" s="242"/>
      <c r="B23" s="253"/>
      <c r="C23" s="254"/>
      <c r="D23" s="255"/>
      <c r="E23" s="261"/>
      <c r="F23" s="248" t="s">
        <v>185</v>
      </c>
      <c r="G23" s="277">
        <v>14984000</v>
      </c>
      <c r="H23" s="257"/>
      <c r="I23" s="258"/>
      <c r="J23" s="242"/>
      <c r="K23" s="259"/>
      <c r="L23" s="259"/>
      <c r="M23" s="260"/>
      <c r="N23" s="260"/>
    </row>
    <row r="24" spans="1:14" s="252" customFormat="1" ht="30.75" x14ac:dyDescent="0.2">
      <c r="A24" s="242"/>
      <c r="B24" s="253"/>
      <c r="C24" s="254"/>
      <c r="D24" s="255"/>
      <c r="E24" s="261"/>
      <c r="F24" s="248" t="s">
        <v>106</v>
      </c>
      <c r="G24" s="277">
        <v>14984000</v>
      </c>
      <c r="H24" s="257"/>
      <c r="I24" s="258"/>
      <c r="J24" s="242"/>
      <c r="K24" s="259"/>
      <c r="L24" s="259"/>
      <c r="M24" s="260"/>
      <c r="N24" s="260"/>
    </row>
    <row r="25" spans="1:14" s="252" customFormat="1" ht="30.75" x14ac:dyDescent="0.2">
      <c r="A25" s="242"/>
      <c r="B25" s="253"/>
      <c r="C25" s="254"/>
      <c r="D25" s="255"/>
      <c r="E25" s="261"/>
      <c r="F25" s="248"/>
      <c r="G25" s="277"/>
      <c r="H25" s="257"/>
      <c r="I25" s="258"/>
      <c r="J25" s="242"/>
      <c r="K25" s="259"/>
      <c r="L25" s="259"/>
      <c r="M25" s="260"/>
      <c r="N25" s="260"/>
    </row>
    <row r="26" spans="1:14" s="252" customFormat="1" ht="30.75" x14ac:dyDescent="0.2">
      <c r="A26" s="262"/>
      <c r="B26" s="275"/>
      <c r="C26" s="264"/>
      <c r="D26" s="265"/>
      <c r="E26" s="266"/>
      <c r="F26" s="269"/>
      <c r="G26" s="270"/>
      <c r="H26" s="269"/>
      <c r="I26" s="270"/>
      <c r="J26" s="262"/>
      <c r="K26" s="276"/>
      <c r="L26" s="276"/>
      <c r="M26" s="272"/>
      <c r="N26" s="272"/>
    </row>
    <row r="27" spans="1:14" s="252" customFormat="1" ht="30.75" x14ac:dyDescent="0.25">
      <c r="A27" s="282">
        <v>5</v>
      </c>
      <c r="B27" s="253" t="s">
        <v>229</v>
      </c>
      <c r="C27" s="244">
        <v>438700</v>
      </c>
      <c r="D27" s="245">
        <v>404327</v>
      </c>
      <c r="E27" s="246" t="s">
        <v>13</v>
      </c>
      <c r="F27" s="248" t="s">
        <v>301</v>
      </c>
      <c r="G27" s="247">
        <v>390458</v>
      </c>
      <c r="H27" s="248" t="s">
        <v>301</v>
      </c>
      <c r="I27" s="247">
        <v>390458</v>
      </c>
      <c r="J27" s="32" t="s">
        <v>19</v>
      </c>
      <c r="K27" s="33" t="s">
        <v>377</v>
      </c>
      <c r="L27" s="33" t="s">
        <v>58</v>
      </c>
      <c r="M27" s="278" t="s">
        <v>209</v>
      </c>
      <c r="N27" s="278"/>
    </row>
    <row r="28" spans="1:14" s="252" customFormat="1" ht="30.75" x14ac:dyDescent="0.25">
      <c r="A28" s="242"/>
      <c r="B28" s="253" t="s">
        <v>375</v>
      </c>
      <c r="C28" s="254"/>
      <c r="D28" s="273"/>
      <c r="E28" s="261"/>
      <c r="F28" s="248"/>
      <c r="G28" s="249"/>
      <c r="H28" s="248"/>
      <c r="I28" s="277"/>
      <c r="J28" s="257"/>
      <c r="K28" s="259">
        <v>44543</v>
      </c>
      <c r="L28" s="53"/>
      <c r="M28" s="279"/>
      <c r="N28" s="279"/>
    </row>
    <row r="29" spans="1:14" s="252" customFormat="1" ht="30.75" x14ac:dyDescent="0.25">
      <c r="A29" s="242"/>
      <c r="B29" s="253" t="s">
        <v>376</v>
      </c>
      <c r="C29" s="254"/>
      <c r="D29" s="273"/>
      <c r="E29" s="261"/>
      <c r="F29" s="248"/>
      <c r="G29" s="249"/>
      <c r="H29" s="248"/>
      <c r="I29" s="277"/>
      <c r="J29" s="257"/>
      <c r="K29" s="259" t="s">
        <v>378</v>
      </c>
      <c r="L29" s="53"/>
      <c r="M29" s="279"/>
      <c r="N29" s="279"/>
    </row>
    <row r="30" spans="1:14" s="252" customFormat="1" ht="30.75" x14ac:dyDescent="0.2">
      <c r="A30" s="262"/>
      <c r="B30" s="275"/>
      <c r="C30" s="264"/>
      <c r="D30" s="265"/>
      <c r="E30" s="266"/>
      <c r="F30" s="269"/>
      <c r="G30" s="270"/>
      <c r="H30" s="269"/>
      <c r="I30" s="270"/>
      <c r="J30" s="262"/>
      <c r="K30" s="276"/>
      <c r="L30" s="276"/>
      <c r="M30" s="280"/>
      <c r="N30" s="280"/>
    </row>
    <row r="31" spans="1:14" s="25" customFormat="1" ht="30.75" x14ac:dyDescent="0.25">
      <c r="A31" s="282">
        <v>6</v>
      </c>
      <c r="B31" s="34" t="s">
        <v>229</v>
      </c>
      <c r="C31" s="28">
        <v>266430</v>
      </c>
      <c r="D31" s="80">
        <v>201975</v>
      </c>
      <c r="E31" s="289" t="s">
        <v>13</v>
      </c>
      <c r="F31" s="178" t="s">
        <v>119</v>
      </c>
      <c r="G31" s="31">
        <v>194904</v>
      </c>
      <c r="H31" s="178" t="s">
        <v>119</v>
      </c>
      <c r="I31" s="31">
        <v>194904</v>
      </c>
      <c r="J31" s="32" t="s">
        <v>19</v>
      </c>
      <c r="K31" s="33" t="s">
        <v>379</v>
      </c>
      <c r="L31" s="33" t="s">
        <v>54</v>
      </c>
      <c r="M31" s="206" t="s">
        <v>209</v>
      </c>
      <c r="N31" s="206"/>
    </row>
    <row r="32" spans="1:14" s="25" customFormat="1" ht="30.75" x14ac:dyDescent="0.2">
      <c r="A32" s="242"/>
      <c r="B32" s="189" t="s">
        <v>381</v>
      </c>
      <c r="C32" s="35"/>
      <c r="D32" s="36"/>
      <c r="E32" s="242"/>
      <c r="F32" s="178"/>
      <c r="G32" s="37"/>
      <c r="H32" s="52"/>
      <c r="I32" s="38"/>
      <c r="J32" s="26"/>
      <c r="K32" s="39">
        <v>44550</v>
      </c>
      <c r="L32" s="39"/>
      <c r="M32" s="207"/>
      <c r="N32" s="207"/>
    </row>
    <row r="33" spans="1:14" s="25" customFormat="1" ht="30.75" x14ac:dyDescent="0.2">
      <c r="A33" s="242"/>
      <c r="B33" s="189" t="s">
        <v>382</v>
      </c>
      <c r="C33" s="35"/>
      <c r="D33" s="36"/>
      <c r="E33" s="261"/>
      <c r="F33" s="178"/>
      <c r="G33" s="41"/>
      <c r="H33" s="52"/>
      <c r="I33" s="38"/>
      <c r="J33" s="26"/>
      <c r="K33" s="259" t="s">
        <v>380</v>
      </c>
      <c r="L33" s="39"/>
      <c r="M33" s="207"/>
      <c r="N33" s="207"/>
    </row>
    <row r="34" spans="1:14" s="25" customFormat="1" ht="30.75" x14ac:dyDescent="0.2">
      <c r="A34" s="242"/>
      <c r="B34" s="189" t="s">
        <v>383</v>
      </c>
      <c r="C34" s="35"/>
      <c r="D34" s="36"/>
      <c r="E34" s="261"/>
      <c r="F34" s="178"/>
      <c r="G34" s="83"/>
      <c r="H34" s="52"/>
      <c r="I34" s="38"/>
      <c r="J34" s="26"/>
      <c r="K34" s="39"/>
      <c r="L34" s="39"/>
      <c r="M34" s="207"/>
      <c r="N34" s="207"/>
    </row>
    <row r="35" spans="1:14" s="25" customFormat="1" ht="30.75" x14ac:dyDescent="0.2">
      <c r="A35" s="242"/>
      <c r="B35" s="189"/>
      <c r="C35" s="35"/>
      <c r="D35" s="36"/>
      <c r="E35" s="261"/>
      <c r="F35" s="178"/>
      <c r="G35" s="83"/>
      <c r="H35" s="52"/>
      <c r="I35" s="38"/>
      <c r="J35" s="26"/>
      <c r="K35" s="39"/>
      <c r="L35" s="39"/>
      <c r="M35" s="207"/>
      <c r="N35" s="207"/>
    </row>
    <row r="36" spans="1:14" s="25" customFormat="1" ht="30.75" x14ac:dyDescent="0.2">
      <c r="A36" s="262"/>
      <c r="B36" s="54"/>
      <c r="C36" s="45"/>
      <c r="D36" s="46"/>
      <c r="E36" s="266"/>
      <c r="F36" s="181"/>
      <c r="G36" s="49"/>
      <c r="H36" s="181"/>
      <c r="I36" s="49"/>
      <c r="J36" s="43"/>
      <c r="K36" s="55"/>
      <c r="L36" s="55"/>
      <c r="M36" s="208"/>
      <c r="N36" s="208"/>
    </row>
    <row r="37" spans="1:14" s="25" customFormat="1" ht="30.75" x14ac:dyDescent="0.25">
      <c r="A37" s="283">
        <v>7</v>
      </c>
      <c r="B37" s="34" t="s">
        <v>324</v>
      </c>
      <c r="C37" s="58">
        <v>310300</v>
      </c>
      <c r="D37" s="80">
        <v>248882</v>
      </c>
      <c r="E37" s="289" t="s">
        <v>13</v>
      </c>
      <c r="F37" s="182" t="s">
        <v>387</v>
      </c>
      <c r="G37" s="61">
        <v>240111</v>
      </c>
      <c r="H37" s="182" t="s">
        <v>387</v>
      </c>
      <c r="I37" s="61">
        <v>240111</v>
      </c>
      <c r="J37" s="32" t="s">
        <v>19</v>
      </c>
      <c r="K37" s="63" t="s">
        <v>388</v>
      </c>
      <c r="L37" s="63" t="s">
        <v>54</v>
      </c>
      <c r="M37" s="209" t="s">
        <v>209</v>
      </c>
      <c r="N37" s="209"/>
    </row>
    <row r="38" spans="1:14" s="25" customFormat="1" ht="30.75" x14ac:dyDescent="0.2">
      <c r="A38" s="284"/>
      <c r="B38" s="189" t="s">
        <v>384</v>
      </c>
      <c r="C38" s="65"/>
      <c r="D38" s="66"/>
      <c r="E38" s="284"/>
      <c r="F38" s="183"/>
      <c r="G38" s="67"/>
      <c r="H38" s="186"/>
      <c r="I38" s="68"/>
      <c r="J38" s="64"/>
      <c r="K38" s="69">
        <v>44551</v>
      </c>
      <c r="L38" s="69"/>
      <c r="M38" s="210"/>
      <c r="N38" s="210"/>
    </row>
    <row r="39" spans="1:14" s="25" customFormat="1" ht="31.5" x14ac:dyDescent="0.2">
      <c r="A39" s="284"/>
      <c r="B39" s="189" t="s">
        <v>385</v>
      </c>
      <c r="C39" s="65"/>
      <c r="D39" s="66"/>
      <c r="E39" s="290"/>
      <c r="F39" s="183"/>
      <c r="G39" s="72"/>
      <c r="H39" s="186"/>
      <c r="I39" s="68"/>
      <c r="J39" s="64"/>
      <c r="K39" s="259" t="s">
        <v>389</v>
      </c>
      <c r="L39" s="69"/>
      <c r="M39" s="210"/>
      <c r="N39" s="210"/>
    </row>
    <row r="40" spans="1:14" s="25" customFormat="1" ht="30.75" x14ac:dyDescent="0.2">
      <c r="A40" s="262"/>
      <c r="B40" s="54" t="s">
        <v>386</v>
      </c>
      <c r="C40" s="45"/>
      <c r="D40" s="46"/>
      <c r="E40" s="262"/>
      <c r="F40" s="184"/>
      <c r="G40" s="78"/>
      <c r="H40" s="184"/>
      <c r="I40" s="78"/>
      <c r="J40" s="73"/>
      <c r="K40" s="79"/>
      <c r="L40" s="79"/>
      <c r="M40" s="211"/>
      <c r="N40" s="211"/>
    </row>
    <row r="41" spans="1:14" s="25" customFormat="1" ht="30.75" x14ac:dyDescent="0.25">
      <c r="A41" s="283">
        <v>8</v>
      </c>
      <c r="B41" s="34" t="s">
        <v>229</v>
      </c>
      <c r="C41" s="58">
        <v>299600</v>
      </c>
      <c r="D41" s="59">
        <v>299600</v>
      </c>
      <c r="E41" s="289" t="s">
        <v>13</v>
      </c>
      <c r="F41" s="182" t="s">
        <v>110</v>
      </c>
      <c r="G41" s="61">
        <v>233672</v>
      </c>
      <c r="H41" s="182" t="s">
        <v>110</v>
      </c>
      <c r="I41" s="61">
        <v>233672</v>
      </c>
      <c r="J41" s="32" t="s">
        <v>19</v>
      </c>
      <c r="K41" s="63" t="s">
        <v>394</v>
      </c>
      <c r="L41" s="63" t="s">
        <v>54</v>
      </c>
      <c r="M41" s="209" t="s">
        <v>209</v>
      </c>
      <c r="N41" s="209"/>
    </row>
    <row r="42" spans="1:14" s="25" customFormat="1" ht="30.75" x14ac:dyDescent="0.25">
      <c r="A42" s="284"/>
      <c r="B42" s="34" t="s">
        <v>390</v>
      </c>
      <c r="C42" s="65"/>
      <c r="D42" s="235"/>
      <c r="E42" s="290"/>
      <c r="F42" s="182"/>
      <c r="G42" s="72"/>
      <c r="H42" s="183"/>
      <c r="I42" s="236"/>
      <c r="J42" s="186"/>
      <c r="K42" s="69">
        <v>44551</v>
      </c>
      <c r="L42" s="237"/>
      <c r="M42" s="210"/>
      <c r="N42" s="210"/>
    </row>
    <row r="43" spans="1:14" s="25" customFormat="1" ht="30.75" x14ac:dyDescent="0.25">
      <c r="A43" s="284"/>
      <c r="B43" s="34" t="s">
        <v>391</v>
      </c>
      <c r="C43" s="65"/>
      <c r="D43" s="235"/>
      <c r="E43" s="290"/>
      <c r="F43" s="182"/>
      <c r="G43" s="72"/>
      <c r="H43" s="183"/>
      <c r="I43" s="236"/>
      <c r="J43" s="186"/>
      <c r="K43" s="259" t="s">
        <v>395</v>
      </c>
      <c r="L43" s="237"/>
      <c r="M43" s="210"/>
      <c r="N43" s="210"/>
    </row>
    <row r="44" spans="1:14" s="25" customFormat="1" ht="30.75" x14ac:dyDescent="0.25">
      <c r="A44" s="284"/>
      <c r="B44" s="34" t="s">
        <v>392</v>
      </c>
      <c r="C44" s="65"/>
      <c r="D44" s="235"/>
      <c r="E44" s="290"/>
      <c r="F44" s="182"/>
      <c r="G44" s="236"/>
      <c r="H44" s="183"/>
      <c r="I44" s="236"/>
      <c r="J44" s="186"/>
      <c r="K44" s="39"/>
      <c r="L44" s="237"/>
      <c r="M44" s="210"/>
      <c r="N44" s="210"/>
    </row>
    <row r="45" spans="1:14" s="25" customFormat="1" ht="30.75" x14ac:dyDescent="0.2">
      <c r="A45" s="285"/>
      <c r="B45" s="194" t="s">
        <v>393</v>
      </c>
      <c r="C45" s="75"/>
      <c r="D45" s="76"/>
      <c r="E45" s="291"/>
      <c r="F45" s="184"/>
      <c r="G45" s="78"/>
      <c r="H45" s="184"/>
      <c r="I45" s="78"/>
      <c r="J45" s="73"/>
      <c r="K45" s="79"/>
      <c r="L45" s="79"/>
      <c r="M45" s="210"/>
      <c r="N45" s="210"/>
    </row>
    <row r="46" spans="1:14" s="25" customFormat="1" ht="30.75" x14ac:dyDescent="0.25">
      <c r="A46" s="283">
        <v>9</v>
      </c>
      <c r="B46" s="34" t="s">
        <v>229</v>
      </c>
      <c r="C46" s="58">
        <v>428000</v>
      </c>
      <c r="D46" s="59">
        <v>401415</v>
      </c>
      <c r="E46" s="292" t="s">
        <v>13</v>
      </c>
      <c r="F46" s="182" t="s">
        <v>195</v>
      </c>
      <c r="G46" s="61">
        <v>387181</v>
      </c>
      <c r="H46" s="182" t="s">
        <v>195</v>
      </c>
      <c r="I46" s="61">
        <v>387181</v>
      </c>
      <c r="J46" s="62" t="s">
        <v>19</v>
      </c>
      <c r="K46" s="63" t="s">
        <v>431</v>
      </c>
      <c r="L46" s="63" t="s">
        <v>54</v>
      </c>
      <c r="M46" s="206" t="s">
        <v>209</v>
      </c>
      <c r="N46" s="206"/>
    </row>
    <row r="47" spans="1:14" s="25" customFormat="1" ht="30.75" x14ac:dyDescent="0.2">
      <c r="A47" s="284"/>
      <c r="B47" s="189" t="s">
        <v>259</v>
      </c>
      <c r="C47" s="65"/>
      <c r="D47" s="66"/>
      <c r="E47" s="284"/>
      <c r="F47" s="183"/>
      <c r="G47" s="67"/>
      <c r="H47" s="186"/>
      <c r="I47" s="68"/>
      <c r="J47" s="64"/>
      <c r="K47" s="69">
        <v>44552</v>
      </c>
      <c r="L47" s="69"/>
      <c r="M47" s="207"/>
      <c r="N47" s="207"/>
    </row>
    <row r="48" spans="1:14" s="25" customFormat="1" ht="30.75" x14ac:dyDescent="0.2">
      <c r="A48" s="284"/>
      <c r="B48" s="34" t="s">
        <v>396</v>
      </c>
      <c r="C48" s="65"/>
      <c r="D48" s="66"/>
      <c r="E48" s="290"/>
      <c r="F48" s="183"/>
      <c r="G48" s="72"/>
      <c r="H48" s="186"/>
      <c r="I48" s="68"/>
      <c r="J48" s="64"/>
      <c r="K48" s="259" t="s">
        <v>397</v>
      </c>
      <c r="L48" s="69"/>
      <c r="M48" s="207"/>
      <c r="N48" s="207"/>
    </row>
    <row r="49" spans="1:14" s="25" customFormat="1" ht="30.75" x14ac:dyDescent="0.2">
      <c r="A49" s="285"/>
      <c r="B49" s="194"/>
      <c r="C49" s="75"/>
      <c r="D49" s="76"/>
      <c r="E49" s="291"/>
      <c r="F49" s="184"/>
      <c r="G49" s="78"/>
      <c r="H49" s="184"/>
      <c r="I49" s="78"/>
      <c r="J49" s="73"/>
      <c r="K49" s="79"/>
      <c r="L49" s="79"/>
      <c r="M49" s="208"/>
      <c r="N49" s="208"/>
    </row>
    <row r="50" spans="1:14" s="25" customFormat="1" ht="30.75" x14ac:dyDescent="0.25">
      <c r="A50" s="242">
        <v>10</v>
      </c>
      <c r="B50" s="34" t="s">
        <v>229</v>
      </c>
      <c r="C50" s="35">
        <v>113420</v>
      </c>
      <c r="D50" s="51">
        <v>105368</v>
      </c>
      <c r="E50" s="293" t="s">
        <v>13</v>
      </c>
      <c r="F50" s="178" t="s">
        <v>139</v>
      </c>
      <c r="G50" s="41">
        <v>101631</v>
      </c>
      <c r="H50" s="178" t="s">
        <v>139</v>
      </c>
      <c r="I50" s="41">
        <v>101631</v>
      </c>
      <c r="J50" s="52" t="s">
        <v>19</v>
      </c>
      <c r="K50" s="53" t="s">
        <v>400</v>
      </c>
      <c r="L50" s="53" t="s">
        <v>58</v>
      </c>
      <c r="M50" s="209" t="s">
        <v>209</v>
      </c>
      <c r="N50" s="209"/>
    </row>
    <row r="51" spans="1:14" s="25" customFormat="1" ht="30.75" x14ac:dyDescent="0.2">
      <c r="A51" s="242"/>
      <c r="B51" s="253" t="s">
        <v>398</v>
      </c>
      <c r="C51" s="35"/>
      <c r="D51" s="36"/>
      <c r="E51" s="242"/>
      <c r="F51" s="178"/>
      <c r="G51" s="37"/>
      <c r="H51" s="52"/>
      <c r="I51" s="38"/>
      <c r="J51" s="26"/>
      <c r="K51" s="39">
        <v>44553</v>
      </c>
      <c r="L51" s="39"/>
      <c r="M51" s="210"/>
      <c r="N51" s="210"/>
    </row>
    <row r="52" spans="1:14" s="25" customFormat="1" ht="30.75" x14ac:dyDescent="0.2">
      <c r="A52" s="242"/>
      <c r="B52" s="253" t="s">
        <v>399</v>
      </c>
      <c r="C52" s="35"/>
      <c r="D52" s="36"/>
      <c r="E52" s="261"/>
      <c r="F52" s="178"/>
      <c r="G52" s="41"/>
      <c r="H52" s="52"/>
      <c r="I52" s="38"/>
      <c r="J52" s="26"/>
      <c r="K52" s="39" t="s">
        <v>401</v>
      </c>
      <c r="L52" s="39"/>
      <c r="M52" s="210"/>
      <c r="N52" s="210"/>
    </row>
    <row r="53" spans="1:14" s="25" customFormat="1" ht="30.75" x14ac:dyDescent="0.2">
      <c r="A53" s="242"/>
      <c r="B53" s="189"/>
      <c r="C53" s="35"/>
      <c r="D53" s="36"/>
      <c r="E53" s="261"/>
      <c r="F53" s="178"/>
      <c r="G53" s="41"/>
      <c r="H53" s="52"/>
      <c r="I53" s="38"/>
      <c r="J53" s="26"/>
      <c r="K53" s="39"/>
      <c r="L53" s="39"/>
      <c r="M53" s="210"/>
      <c r="N53" s="210"/>
    </row>
    <row r="54" spans="1:14" s="25" customFormat="1" ht="30.75" x14ac:dyDescent="0.2">
      <c r="A54" s="262"/>
      <c r="B54" s="195"/>
      <c r="C54" s="45"/>
      <c r="D54" s="46"/>
      <c r="E54" s="266"/>
      <c r="F54" s="181"/>
      <c r="G54" s="49"/>
      <c r="H54" s="181"/>
      <c r="I54" s="49"/>
      <c r="J54" s="43"/>
      <c r="K54" s="55"/>
      <c r="L54" s="55"/>
      <c r="M54" s="211"/>
      <c r="N54" s="211"/>
    </row>
    <row r="55" spans="1:14" s="25" customFormat="1" ht="30.75" x14ac:dyDescent="0.25">
      <c r="A55" s="242">
        <v>11</v>
      </c>
      <c r="B55" s="34" t="s">
        <v>229</v>
      </c>
      <c r="C55" s="35">
        <v>428000</v>
      </c>
      <c r="D55" s="51">
        <v>407768</v>
      </c>
      <c r="E55" s="293" t="s">
        <v>13</v>
      </c>
      <c r="F55" s="178" t="s">
        <v>404</v>
      </c>
      <c r="G55" s="41">
        <v>393406</v>
      </c>
      <c r="H55" s="178" t="s">
        <v>404</v>
      </c>
      <c r="I55" s="41">
        <v>393406</v>
      </c>
      <c r="J55" s="52" t="s">
        <v>19</v>
      </c>
      <c r="K55" s="53" t="s">
        <v>405</v>
      </c>
      <c r="L55" s="53" t="s">
        <v>54</v>
      </c>
      <c r="M55" s="209" t="s">
        <v>209</v>
      </c>
      <c r="N55" s="206"/>
    </row>
    <row r="56" spans="1:14" s="25" customFormat="1" ht="31.5" x14ac:dyDescent="0.2">
      <c r="A56" s="242"/>
      <c r="B56" s="189" t="s">
        <v>402</v>
      </c>
      <c r="C56" s="35"/>
      <c r="D56" s="36"/>
      <c r="E56" s="242"/>
      <c r="F56" s="178"/>
      <c r="G56" s="37"/>
      <c r="H56" s="52"/>
      <c r="I56" s="38"/>
      <c r="J56" s="26"/>
      <c r="K56" s="39">
        <v>44557</v>
      </c>
      <c r="L56" s="39"/>
      <c r="M56" s="207"/>
      <c r="N56" s="207"/>
    </row>
    <row r="57" spans="1:14" s="25" customFormat="1" ht="30.75" x14ac:dyDescent="0.2">
      <c r="A57" s="242"/>
      <c r="B57" s="189" t="s">
        <v>403</v>
      </c>
      <c r="C57" s="35"/>
      <c r="D57" s="36"/>
      <c r="E57" s="261"/>
      <c r="F57" s="178"/>
      <c r="G57" s="41"/>
      <c r="H57" s="52"/>
      <c r="I57" s="38"/>
      <c r="J57" s="26"/>
      <c r="K57" s="39" t="s">
        <v>406</v>
      </c>
      <c r="L57" s="39"/>
      <c r="M57" s="207"/>
      <c r="N57" s="207"/>
    </row>
    <row r="58" spans="1:14" s="25" customFormat="1" ht="30.75" x14ac:dyDescent="0.2">
      <c r="A58" s="242"/>
      <c r="B58" s="190"/>
      <c r="C58" s="35"/>
      <c r="D58" s="36"/>
      <c r="E58" s="261"/>
      <c r="F58" s="178"/>
      <c r="G58" s="41"/>
      <c r="H58" s="52"/>
      <c r="I58" s="38"/>
      <c r="J58" s="26"/>
      <c r="K58" s="39"/>
      <c r="L58" s="39"/>
      <c r="M58" s="207"/>
      <c r="N58" s="207"/>
    </row>
    <row r="59" spans="1:14" s="25" customFormat="1" ht="30.75" x14ac:dyDescent="0.2">
      <c r="A59" s="262"/>
      <c r="B59" s="195"/>
      <c r="C59" s="45"/>
      <c r="D59" s="46"/>
      <c r="E59" s="266"/>
      <c r="F59" s="181"/>
      <c r="G59" s="49"/>
      <c r="H59" s="181"/>
      <c r="I59" s="49"/>
      <c r="J59" s="43"/>
      <c r="K59" s="55"/>
      <c r="L59" s="55"/>
      <c r="M59" s="208"/>
      <c r="N59" s="208"/>
    </row>
    <row r="60" spans="1:14" s="25" customFormat="1" ht="30.75" x14ac:dyDescent="0.25">
      <c r="A60" s="242">
        <v>12</v>
      </c>
      <c r="B60" s="34" t="s">
        <v>229</v>
      </c>
      <c r="C60" s="35">
        <v>499904</v>
      </c>
      <c r="D60" s="51">
        <v>493311</v>
      </c>
      <c r="E60" s="293" t="s">
        <v>13</v>
      </c>
      <c r="F60" s="178" t="s">
        <v>90</v>
      </c>
      <c r="G60" s="41">
        <v>475868</v>
      </c>
      <c r="H60" s="178" t="s">
        <v>90</v>
      </c>
      <c r="I60" s="41">
        <v>475868</v>
      </c>
      <c r="J60" s="52" t="s">
        <v>19</v>
      </c>
      <c r="K60" s="53" t="s">
        <v>410</v>
      </c>
      <c r="L60" s="53" t="s">
        <v>54</v>
      </c>
      <c r="M60" s="209" t="s">
        <v>209</v>
      </c>
      <c r="N60" s="209"/>
    </row>
    <row r="61" spans="1:14" s="25" customFormat="1" ht="31.5" x14ac:dyDescent="0.2">
      <c r="A61" s="242"/>
      <c r="B61" s="189" t="s">
        <v>407</v>
      </c>
      <c r="C61" s="35"/>
      <c r="D61" s="36"/>
      <c r="E61" s="242"/>
      <c r="F61" s="178"/>
      <c r="G61" s="37"/>
      <c r="H61" s="52"/>
      <c r="I61" s="38"/>
      <c r="J61" s="26"/>
      <c r="K61" s="39">
        <v>44558</v>
      </c>
      <c r="L61" s="39"/>
      <c r="M61" s="210"/>
      <c r="N61" s="210"/>
    </row>
    <row r="62" spans="1:14" s="25" customFormat="1" ht="30.75" x14ac:dyDescent="0.2">
      <c r="A62" s="242"/>
      <c r="B62" s="189" t="s">
        <v>408</v>
      </c>
      <c r="C62" s="35"/>
      <c r="D62" s="36"/>
      <c r="E62" s="261"/>
      <c r="F62" s="178"/>
      <c r="G62" s="41"/>
      <c r="H62" s="52"/>
      <c r="I62" s="38"/>
      <c r="J62" s="26"/>
      <c r="K62" s="39" t="s">
        <v>411</v>
      </c>
      <c r="L62" s="39"/>
      <c r="M62" s="210"/>
      <c r="N62" s="210"/>
    </row>
    <row r="63" spans="1:14" s="25" customFormat="1" ht="30.75" x14ac:dyDescent="0.2">
      <c r="A63" s="242"/>
      <c r="B63" s="189" t="s">
        <v>409</v>
      </c>
      <c r="C63" s="35"/>
      <c r="D63" s="36"/>
      <c r="E63" s="261"/>
      <c r="F63" s="178"/>
      <c r="G63" s="41"/>
      <c r="H63" s="52"/>
      <c r="I63" s="38"/>
      <c r="J63" s="26"/>
      <c r="K63" s="39"/>
      <c r="L63" s="39"/>
      <c r="M63" s="210"/>
      <c r="N63" s="210"/>
    </row>
    <row r="64" spans="1:14" s="25" customFormat="1" ht="30.75" x14ac:dyDescent="0.2">
      <c r="A64" s="262"/>
      <c r="B64" s="195"/>
      <c r="C64" s="45"/>
      <c r="D64" s="46"/>
      <c r="E64" s="266"/>
      <c r="F64" s="181"/>
      <c r="G64" s="49"/>
      <c r="H64" s="181"/>
      <c r="I64" s="49"/>
      <c r="J64" s="43"/>
      <c r="K64" s="55"/>
      <c r="L64" s="55"/>
      <c r="M64" s="211"/>
      <c r="N64" s="211"/>
    </row>
    <row r="65" spans="1:14" s="25" customFormat="1" ht="30.75" x14ac:dyDescent="0.25">
      <c r="A65" s="242">
        <v>13</v>
      </c>
      <c r="B65" s="34" t="s">
        <v>229</v>
      </c>
      <c r="C65" s="35">
        <v>2140000</v>
      </c>
      <c r="D65" s="51">
        <v>2139290</v>
      </c>
      <c r="E65" s="293" t="s">
        <v>171</v>
      </c>
      <c r="F65" s="178" t="s">
        <v>207</v>
      </c>
      <c r="G65" s="41">
        <v>2139000</v>
      </c>
      <c r="H65" s="178" t="s">
        <v>115</v>
      </c>
      <c r="I65" s="41">
        <v>2075355</v>
      </c>
      <c r="J65" s="52" t="s">
        <v>48</v>
      </c>
      <c r="K65" s="53" t="s">
        <v>414</v>
      </c>
      <c r="L65" s="53" t="s">
        <v>54</v>
      </c>
      <c r="M65" s="212" t="s">
        <v>209</v>
      </c>
      <c r="N65" s="212"/>
    </row>
    <row r="66" spans="1:14" s="25" customFormat="1" ht="30.75" x14ac:dyDescent="0.2">
      <c r="A66" s="242"/>
      <c r="B66" s="34" t="s">
        <v>412</v>
      </c>
      <c r="C66" s="35"/>
      <c r="D66" s="36"/>
      <c r="E66" s="242"/>
      <c r="F66" s="178" t="s">
        <v>110</v>
      </c>
      <c r="G66" s="37">
        <v>2138000</v>
      </c>
      <c r="H66" s="52"/>
      <c r="I66" s="38"/>
      <c r="J66" s="26"/>
      <c r="K66" s="39">
        <v>44554</v>
      </c>
      <c r="L66" s="39"/>
      <c r="M66" s="213"/>
      <c r="N66" s="213"/>
    </row>
    <row r="67" spans="1:14" s="25" customFormat="1" ht="30.75" x14ac:dyDescent="0.2">
      <c r="A67" s="242"/>
      <c r="B67" s="189" t="s">
        <v>413</v>
      </c>
      <c r="C67" s="35"/>
      <c r="D67" s="36"/>
      <c r="E67" s="261"/>
      <c r="F67" s="178" t="s">
        <v>185</v>
      </c>
      <c r="G67" s="41">
        <v>2139000</v>
      </c>
      <c r="H67" s="52"/>
      <c r="I67" s="38"/>
      <c r="J67" s="26"/>
      <c r="K67" s="39" t="s">
        <v>415</v>
      </c>
      <c r="L67" s="39"/>
      <c r="M67" s="213"/>
      <c r="N67" s="213"/>
    </row>
    <row r="68" spans="1:14" s="25" customFormat="1" ht="30.75" x14ac:dyDescent="0.2">
      <c r="A68" s="242"/>
      <c r="B68" s="189"/>
      <c r="C68" s="35"/>
      <c r="D68" s="36"/>
      <c r="E68" s="261"/>
      <c r="F68" s="178" t="s">
        <v>416</v>
      </c>
      <c r="G68" s="41">
        <v>2139000</v>
      </c>
      <c r="H68" s="52"/>
      <c r="I68" s="38"/>
      <c r="J68" s="26"/>
      <c r="K68" s="39"/>
      <c r="L68" s="39"/>
      <c r="M68" s="213"/>
      <c r="N68" s="213"/>
    </row>
    <row r="69" spans="1:14" s="25" customFormat="1" ht="30.75" x14ac:dyDescent="0.2">
      <c r="A69" s="242"/>
      <c r="B69" s="189"/>
      <c r="C69" s="35"/>
      <c r="D69" s="36"/>
      <c r="E69" s="261"/>
      <c r="F69" s="178" t="s">
        <v>182</v>
      </c>
      <c r="G69" s="41">
        <v>2080000</v>
      </c>
      <c r="H69" s="52"/>
      <c r="I69" s="38"/>
      <c r="J69" s="26"/>
      <c r="K69" s="39"/>
      <c r="L69" s="39"/>
      <c r="M69" s="213"/>
      <c r="N69" s="213"/>
    </row>
    <row r="70" spans="1:14" s="25" customFormat="1" ht="30.75" x14ac:dyDescent="0.2">
      <c r="A70" s="242"/>
      <c r="B70" s="189"/>
      <c r="C70" s="35"/>
      <c r="D70" s="36"/>
      <c r="E70" s="261"/>
      <c r="F70" s="178" t="s">
        <v>210</v>
      </c>
      <c r="G70" s="41">
        <v>2138000</v>
      </c>
      <c r="H70" s="52"/>
      <c r="I70" s="38"/>
      <c r="J70" s="26"/>
      <c r="K70" s="39"/>
      <c r="L70" s="39"/>
      <c r="M70" s="213"/>
      <c r="N70" s="213"/>
    </row>
    <row r="71" spans="1:14" s="25" customFormat="1" ht="30.75" x14ac:dyDescent="0.2">
      <c r="A71" s="262"/>
      <c r="B71" s="195"/>
      <c r="C71" s="45"/>
      <c r="D71" s="46"/>
      <c r="E71" s="266"/>
      <c r="F71" s="180"/>
      <c r="G71" s="49"/>
      <c r="H71" s="181"/>
      <c r="I71" s="49"/>
      <c r="J71" s="43"/>
      <c r="K71" s="55"/>
      <c r="L71" s="55"/>
      <c r="M71" s="214"/>
      <c r="N71" s="214"/>
    </row>
    <row r="72" spans="1:14" s="25" customFormat="1" ht="37.5" customHeight="1" x14ac:dyDescent="0.25">
      <c r="A72" s="242">
        <v>14</v>
      </c>
      <c r="B72" s="34" t="s">
        <v>229</v>
      </c>
      <c r="C72" s="35">
        <v>2140000</v>
      </c>
      <c r="D72" s="51">
        <v>2137564</v>
      </c>
      <c r="E72" s="293" t="s">
        <v>171</v>
      </c>
      <c r="F72" s="178" t="s">
        <v>419</v>
      </c>
      <c r="G72" s="41">
        <v>2137000</v>
      </c>
      <c r="H72" s="178" t="s">
        <v>422</v>
      </c>
      <c r="I72" s="41">
        <v>2073463</v>
      </c>
      <c r="J72" s="52" t="s">
        <v>48</v>
      </c>
      <c r="K72" s="53" t="s">
        <v>423</v>
      </c>
      <c r="L72" s="53" t="s">
        <v>58</v>
      </c>
      <c r="M72" s="203" t="s">
        <v>209</v>
      </c>
      <c r="N72" s="203"/>
    </row>
    <row r="73" spans="1:14" s="25" customFormat="1" ht="37.5" customHeight="1" x14ac:dyDescent="0.25">
      <c r="A73" s="242"/>
      <c r="B73" s="34" t="s">
        <v>417</v>
      </c>
      <c r="C73" s="35"/>
      <c r="D73" s="51"/>
      <c r="E73" s="261"/>
      <c r="F73" s="178" t="s">
        <v>420</v>
      </c>
      <c r="G73" s="41">
        <v>2136500</v>
      </c>
      <c r="H73" s="178"/>
      <c r="I73" s="83"/>
      <c r="J73" s="26"/>
      <c r="K73" s="39">
        <v>44554</v>
      </c>
      <c r="L73" s="53"/>
      <c r="M73" s="204"/>
      <c r="N73" s="204"/>
    </row>
    <row r="74" spans="1:14" s="25" customFormat="1" ht="37.5" customHeight="1" x14ac:dyDescent="0.25">
      <c r="A74" s="242"/>
      <c r="B74" s="189" t="s">
        <v>418</v>
      </c>
      <c r="C74" s="35"/>
      <c r="D74" s="51"/>
      <c r="E74" s="261"/>
      <c r="F74" s="178" t="s">
        <v>421</v>
      </c>
      <c r="G74" s="41">
        <v>2120000</v>
      </c>
      <c r="H74" s="178"/>
      <c r="I74" s="83"/>
      <c r="J74" s="26"/>
      <c r="K74" s="39" t="s">
        <v>424</v>
      </c>
      <c r="L74" s="53"/>
      <c r="M74" s="204"/>
      <c r="N74" s="204"/>
    </row>
    <row r="75" spans="1:14" s="25" customFormat="1" ht="30.75" x14ac:dyDescent="0.2">
      <c r="A75" s="242"/>
      <c r="B75" s="189"/>
      <c r="C75" s="35"/>
      <c r="D75" s="36"/>
      <c r="E75" s="242"/>
      <c r="F75" s="178" t="s">
        <v>184</v>
      </c>
      <c r="G75" s="37">
        <v>2130000</v>
      </c>
      <c r="H75" s="52"/>
      <c r="I75" s="38"/>
      <c r="J75" s="26"/>
      <c r="K75" s="39"/>
      <c r="L75" s="39"/>
      <c r="M75" s="204"/>
      <c r="N75" s="204"/>
    </row>
    <row r="76" spans="1:14" s="25" customFormat="1" ht="30.75" x14ac:dyDescent="0.2">
      <c r="A76" s="242"/>
      <c r="B76" s="189"/>
      <c r="C76" s="35"/>
      <c r="D76" s="36"/>
      <c r="E76" s="261"/>
      <c r="F76" s="178" t="s">
        <v>197</v>
      </c>
      <c r="G76" s="41">
        <v>2137000</v>
      </c>
      <c r="H76" s="52"/>
      <c r="I76" s="38"/>
      <c r="J76" s="26"/>
      <c r="K76" s="39"/>
      <c r="L76" s="39"/>
      <c r="M76" s="204"/>
      <c r="N76" s="204"/>
    </row>
    <row r="77" spans="1:14" s="25" customFormat="1" ht="30.75" x14ac:dyDescent="0.2">
      <c r="A77" s="262"/>
      <c r="B77" s="195"/>
      <c r="C77" s="45"/>
      <c r="D77" s="46"/>
      <c r="E77" s="266"/>
      <c r="F77" s="180" t="s">
        <v>139</v>
      </c>
      <c r="G77" s="49">
        <v>2137400</v>
      </c>
      <c r="H77" s="181"/>
      <c r="I77" s="49"/>
      <c r="J77" s="43"/>
      <c r="K77" s="55"/>
      <c r="L77" s="55"/>
      <c r="M77" s="205"/>
      <c r="N77" s="205"/>
    </row>
    <row r="78" spans="1:14" s="25" customFormat="1" ht="31.5" x14ac:dyDescent="0.2">
      <c r="A78" s="282">
        <v>15</v>
      </c>
      <c r="B78" s="196" t="s">
        <v>425</v>
      </c>
      <c r="C78" s="28">
        <v>7999962</v>
      </c>
      <c r="D78" s="28">
        <v>7999962</v>
      </c>
      <c r="E78" s="294" t="s">
        <v>330</v>
      </c>
      <c r="F78" s="239" t="s">
        <v>427</v>
      </c>
      <c r="G78" s="41">
        <v>7200000</v>
      </c>
      <c r="H78" s="240" t="s">
        <v>208</v>
      </c>
      <c r="I78" s="297">
        <v>7759000</v>
      </c>
      <c r="J78" s="52" t="s">
        <v>48</v>
      </c>
      <c r="K78" s="82" t="s">
        <v>428</v>
      </c>
      <c r="L78" s="82" t="s">
        <v>53</v>
      </c>
      <c r="M78" s="206" t="s">
        <v>209</v>
      </c>
      <c r="N78" s="206"/>
    </row>
    <row r="79" spans="1:14" s="25" customFormat="1" ht="30.75" x14ac:dyDescent="0.2">
      <c r="A79" s="242"/>
      <c r="B79" s="197" t="s">
        <v>277</v>
      </c>
      <c r="C79" s="35"/>
      <c r="D79" s="36"/>
      <c r="E79" s="295" t="s">
        <v>299</v>
      </c>
      <c r="F79" s="240" t="s">
        <v>208</v>
      </c>
      <c r="G79" s="38">
        <v>7759000</v>
      </c>
      <c r="H79" s="52"/>
      <c r="I79" s="38"/>
      <c r="J79" s="26" t="s">
        <v>175</v>
      </c>
      <c r="K79" s="39">
        <v>44551</v>
      </c>
      <c r="L79" s="39"/>
      <c r="M79" s="207"/>
      <c r="N79" s="207"/>
    </row>
    <row r="80" spans="1:14" s="25" customFormat="1" ht="30.75" x14ac:dyDescent="0.2">
      <c r="A80" s="242"/>
      <c r="B80" s="197" t="s">
        <v>426</v>
      </c>
      <c r="C80" s="35"/>
      <c r="D80" s="36"/>
      <c r="E80" s="261"/>
      <c r="F80" s="240"/>
      <c r="G80" s="38"/>
      <c r="H80" s="52"/>
      <c r="I80" s="38"/>
      <c r="J80" s="26"/>
      <c r="K80" s="39" t="s">
        <v>429</v>
      </c>
      <c r="L80" s="39"/>
      <c r="M80" s="207"/>
      <c r="N80" s="207"/>
    </row>
    <row r="81" spans="1:14" s="25" customFormat="1" ht="30.75" x14ac:dyDescent="0.2">
      <c r="A81" s="262"/>
      <c r="B81" s="195"/>
      <c r="C81" s="45"/>
      <c r="D81" s="46"/>
      <c r="E81" s="266"/>
      <c r="F81" s="181"/>
      <c r="G81" s="49"/>
      <c r="H81" s="181"/>
      <c r="I81" s="49"/>
      <c r="J81" s="43"/>
      <c r="K81" s="55"/>
      <c r="L81" s="55"/>
      <c r="M81" s="208"/>
      <c r="N81" s="208"/>
    </row>
    <row r="82" spans="1:14" s="25" customFormat="1" ht="30.75" hidden="1" x14ac:dyDescent="0.25">
      <c r="A82" s="242">
        <v>17</v>
      </c>
      <c r="B82" s="189" t="s">
        <v>305</v>
      </c>
      <c r="C82" s="35"/>
      <c r="D82" s="51"/>
      <c r="E82" s="293" t="s">
        <v>13</v>
      </c>
      <c r="F82" s="178"/>
      <c r="G82" s="41"/>
      <c r="H82" s="178"/>
      <c r="I82" s="41"/>
      <c r="J82" s="52" t="s">
        <v>19</v>
      </c>
      <c r="K82" s="53"/>
      <c r="L82" s="53"/>
      <c r="M82" s="200" t="s">
        <v>209</v>
      </c>
      <c r="N82" s="200"/>
    </row>
    <row r="83" spans="1:14" s="25" customFormat="1" ht="30.75" hidden="1" x14ac:dyDescent="0.2">
      <c r="A83" s="242"/>
      <c r="B83" s="189"/>
      <c r="C83" s="35"/>
      <c r="D83" s="36"/>
      <c r="E83" s="242"/>
      <c r="F83" s="178"/>
      <c r="G83" s="37"/>
      <c r="H83" s="52"/>
      <c r="I83" s="38"/>
      <c r="J83" s="26"/>
      <c r="K83" s="39"/>
      <c r="L83" s="39"/>
      <c r="M83" s="201"/>
      <c r="N83" s="201"/>
    </row>
    <row r="84" spans="1:14" s="25" customFormat="1" ht="30.75" hidden="1" x14ac:dyDescent="0.2">
      <c r="A84" s="242"/>
      <c r="B84" s="189"/>
      <c r="C84" s="35"/>
      <c r="D84" s="36"/>
      <c r="E84" s="261"/>
      <c r="F84" s="178"/>
      <c r="G84" s="41"/>
      <c r="H84" s="52"/>
      <c r="I84" s="38"/>
      <c r="J84" s="26"/>
      <c r="K84" s="39"/>
      <c r="L84" s="39"/>
      <c r="M84" s="201"/>
      <c r="N84" s="201"/>
    </row>
    <row r="85" spans="1:14" s="25" customFormat="1" ht="30.75" hidden="1" x14ac:dyDescent="0.2">
      <c r="A85" s="242"/>
      <c r="B85" s="189"/>
      <c r="C85" s="35"/>
      <c r="D85" s="36"/>
      <c r="E85" s="261"/>
      <c r="F85" s="178"/>
      <c r="G85" s="83"/>
      <c r="H85" s="52"/>
      <c r="I85" s="38"/>
      <c r="J85" s="26"/>
      <c r="K85" s="39"/>
      <c r="L85" s="39"/>
      <c r="M85" s="201"/>
      <c r="N85" s="201"/>
    </row>
    <row r="86" spans="1:14" s="25" customFormat="1" ht="30.75" hidden="1" x14ac:dyDescent="0.2">
      <c r="A86" s="262"/>
      <c r="B86" s="195"/>
      <c r="C86" s="45"/>
      <c r="D86" s="46"/>
      <c r="E86" s="266"/>
      <c r="F86" s="181"/>
      <c r="G86" s="49"/>
      <c r="H86" s="181"/>
      <c r="I86" s="49"/>
      <c r="J86" s="43"/>
      <c r="K86" s="55"/>
      <c r="L86" s="55"/>
      <c r="M86" s="202"/>
      <c r="N86" s="202"/>
    </row>
    <row r="87" spans="1:14" s="25" customFormat="1" ht="30.75" hidden="1" x14ac:dyDescent="0.25">
      <c r="A87" s="282">
        <v>18</v>
      </c>
      <c r="B87" s="34" t="s">
        <v>229</v>
      </c>
      <c r="C87" s="35"/>
      <c r="D87" s="51"/>
      <c r="E87" s="293" t="s">
        <v>13</v>
      </c>
      <c r="F87" s="178"/>
      <c r="G87" s="41"/>
      <c r="H87" s="178"/>
      <c r="I87" s="41"/>
      <c r="J87" s="52" t="s">
        <v>19</v>
      </c>
      <c r="K87" s="53"/>
      <c r="L87" s="53"/>
      <c r="M87" s="200" t="s">
        <v>209</v>
      </c>
      <c r="N87" s="200"/>
    </row>
    <row r="88" spans="1:14" s="25" customFormat="1" ht="30.75" hidden="1" x14ac:dyDescent="0.2">
      <c r="A88" s="242"/>
      <c r="B88" s="34"/>
      <c r="C88" s="35"/>
      <c r="D88" s="36"/>
      <c r="E88" s="242"/>
      <c r="F88" s="178"/>
      <c r="G88" s="37"/>
      <c r="H88" s="52"/>
      <c r="I88" s="38"/>
      <c r="J88" s="26"/>
      <c r="K88" s="39"/>
      <c r="L88" s="39"/>
      <c r="M88" s="201"/>
      <c r="N88" s="201"/>
    </row>
    <row r="89" spans="1:14" s="25" customFormat="1" ht="30.75" hidden="1" x14ac:dyDescent="0.2">
      <c r="A89" s="242"/>
      <c r="B89" s="189"/>
      <c r="C89" s="35"/>
      <c r="D89" s="36"/>
      <c r="E89" s="261"/>
      <c r="F89" s="178"/>
      <c r="G89" s="221"/>
      <c r="H89" s="52"/>
      <c r="I89" s="38"/>
      <c r="J89" s="26"/>
      <c r="K89" s="39"/>
      <c r="L89" s="39"/>
      <c r="M89" s="201"/>
      <c r="N89" s="201"/>
    </row>
    <row r="90" spans="1:14" s="25" customFormat="1" ht="30.75" hidden="1" x14ac:dyDescent="0.2">
      <c r="A90" s="262"/>
      <c r="B90" s="195"/>
      <c r="C90" s="45"/>
      <c r="D90" s="46"/>
      <c r="E90" s="266"/>
      <c r="F90" s="181"/>
      <c r="G90" s="49"/>
      <c r="H90" s="181"/>
      <c r="I90" s="49"/>
      <c r="J90" s="43"/>
      <c r="K90" s="55"/>
      <c r="L90" s="55"/>
      <c r="M90" s="202"/>
      <c r="N90" s="202"/>
    </row>
    <row r="91" spans="1:14" s="25" customFormat="1" ht="30.75" hidden="1" x14ac:dyDescent="0.25">
      <c r="A91" s="282">
        <v>19</v>
      </c>
      <c r="B91" s="198" t="s">
        <v>316</v>
      </c>
      <c r="C91" s="28"/>
      <c r="D91" s="29"/>
      <c r="E91" s="289" t="s">
        <v>13</v>
      </c>
      <c r="F91" s="179"/>
      <c r="G91" s="31"/>
      <c r="H91" s="179"/>
      <c r="I91" s="31"/>
      <c r="J91" s="32" t="s">
        <v>19</v>
      </c>
      <c r="K91" s="33"/>
      <c r="L91" s="33"/>
      <c r="M91" s="200" t="s">
        <v>209</v>
      </c>
      <c r="N91" s="200"/>
    </row>
    <row r="92" spans="1:14" s="25" customFormat="1" ht="30.75" hidden="1" x14ac:dyDescent="0.2">
      <c r="A92" s="242"/>
      <c r="B92" s="189"/>
      <c r="C92" s="35"/>
      <c r="D92" s="36"/>
      <c r="E92" s="242"/>
      <c r="F92" s="178"/>
      <c r="G92" s="37"/>
      <c r="H92" s="52"/>
      <c r="I92" s="38"/>
      <c r="J92" s="26"/>
      <c r="K92" s="39"/>
      <c r="L92" s="39"/>
      <c r="M92" s="201"/>
      <c r="N92" s="201"/>
    </row>
    <row r="93" spans="1:14" s="25" customFormat="1" ht="30.75" hidden="1" x14ac:dyDescent="0.2">
      <c r="A93" s="242"/>
      <c r="B93" s="189"/>
      <c r="C93" s="35"/>
      <c r="D93" s="36"/>
      <c r="E93" s="261"/>
      <c r="F93" s="178"/>
      <c r="G93" s="41"/>
      <c r="H93" s="52"/>
      <c r="I93" s="38"/>
      <c r="J93" s="26"/>
      <c r="K93" s="39"/>
      <c r="L93" s="39"/>
      <c r="M93" s="201"/>
      <c r="N93" s="201"/>
    </row>
    <row r="94" spans="1:14" s="25" customFormat="1" ht="30.75" hidden="1" x14ac:dyDescent="0.2">
      <c r="A94" s="242"/>
      <c r="B94" s="190"/>
      <c r="C94" s="35"/>
      <c r="D94" s="36"/>
      <c r="E94" s="261"/>
      <c r="F94" s="178"/>
      <c r="G94" s="41"/>
      <c r="H94" s="52"/>
      <c r="I94" s="38"/>
      <c r="J94" s="26"/>
      <c r="K94" s="39"/>
      <c r="L94" s="39"/>
      <c r="M94" s="201"/>
      <c r="N94" s="201"/>
    </row>
    <row r="95" spans="1:14" s="25" customFormat="1" ht="30.75" hidden="1" x14ac:dyDescent="0.2">
      <c r="A95" s="262"/>
      <c r="B95" s="195"/>
      <c r="C95" s="45"/>
      <c r="D95" s="46"/>
      <c r="E95" s="266"/>
      <c r="F95" s="181"/>
      <c r="G95" s="49"/>
      <c r="H95" s="181"/>
      <c r="I95" s="49"/>
      <c r="J95" s="43"/>
      <c r="K95" s="55"/>
      <c r="L95" s="55"/>
      <c r="M95" s="202"/>
      <c r="N95" s="202"/>
    </row>
    <row r="96" spans="1:14" s="25" customFormat="1" ht="30.75" hidden="1" x14ac:dyDescent="0.2">
      <c r="A96" s="242">
        <v>20</v>
      </c>
      <c r="B96" s="197" t="s">
        <v>320</v>
      </c>
      <c r="C96" s="35"/>
      <c r="D96" s="36"/>
      <c r="E96" s="289" t="s">
        <v>13</v>
      </c>
      <c r="F96" s="179"/>
      <c r="G96" s="38"/>
      <c r="H96" s="179"/>
      <c r="I96" s="38"/>
      <c r="J96" s="32" t="s">
        <v>19</v>
      </c>
      <c r="K96" s="241"/>
      <c r="L96" s="241"/>
      <c r="M96" s="201" t="s">
        <v>209</v>
      </c>
      <c r="N96" s="201"/>
    </row>
    <row r="97" spans="1:14" s="25" customFormat="1" ht="30.75" hidden="1" x14ac:dyDescent="0.2">
      <c r="A97" s="242"/>
      <c r="B97" s="197"/>
      <c r="C97" s="35"/>
      <c r="D97" s="36"/>
      <c r="E97" s="261"/>
      <c r="F97" s="52"/>
      <c r="G97" s="38"/>
      <c r="H97" s="52"/>
      <c r="I97" s="38"/>
      <c r="J97" s="26"/>
      <c r="K97" s="39"/>
      <c r="L97" s="241"/>
      <c r="M97" s="201"/>
      <c r="N97" s="201"/>
    </row>
    <row r="98" spans="1:14" s="25" customFormat="1" ht="30.75" hidden="1" x14ac:dyDescent="0.2">
      <c r="A98" s="242"/>
      <c r="B98" s="197"/>
      <c r="C98" s="35"/>
      <c r="D98" s="36"/>
      <c r="E98" s="261"/>
      <c r="F98" s="52"/>
      <c r="G98" s="38"/>
      <c r="H98" s="52"/>
      <c r="I98" s="38"/>
      <c r="J98" s="26"/>
      <c r="K98" s="39"/>
      <c r="L98" s="241"/>
      <c r="M98" s="201"/>
      <c r="N98" s="201"/>
    </row>
    <row r="99" spans="1:14" s="25" customFormat="1" ht="30.75" hidden="1" x14ac:dyDescent="0.2">
      <c r="A99" s="262"/>
      <c r="B99" s="195"/>
      <c r="C99" s="45"/>
      <c r="D99" s="46"/>
      <c r="E99" s="266"/>
      <c r="F99" s="181"/>
      <c r="G99" s="49"/>
      <c r="H99" s="181"/>
      <c r="I99" s="49"/>
      <c r="J99" s="43"/>
      <c r="K99" s="55"/>
      <c r="L99" s="55"/>
      <c r="M99" s="202"/>
      <c r="N99" s="202"/>
    </row>
    <row r="100" spans="1:14" s="25" customFormat="1" ht="30.75" hidden="1" x14ac:dyDescent="0.25">
      <c r="A100" s="242">
        <v>21</v>
      </c>
      <c r="B100" s="189" t="s">
        <v>324</v>
      </c>
      <c r="C100" s="35"/>
      <c r="D100" s="51"/>
      <c r="E100" s="293" t="s">
        <v>13</v>
      </c>
      <c r="F100" s="178"/>
      <c r="G100" s="41"/>
      <c r="H100" s="178"/>
      <c r="I100" s="41"/>
      <c r="J100" s="52" t="s">
        <v>19</v>
      </c>
      <c r="K100" s="53"/>
      <c r="L100" s="53"/>
      <c r="M100" s="201" t="s">
        <v>209</v>
      </c>
      <c r="N100" s="201"/>
    </row>
    <row r="101" spans="1:14" s="25" customFormat="1" ht="30.75" hidden="1" x14ac:dyDescent="0.2">
      <c r="A101" s="242"/>
      <c r="B101" s="189"/>
      <c r="C101" s="35"/>
      <c r="D101" s="36"/>
      <c r="E101" s="242"/>
      <c r="F101" s="178"/>
      <c r="G101" s="37"/>
      <c r="H101" s="52"/>
      <c r="I101" s="38"/>
      <c r="J101" s="26"/>
      <c r="K101" s="39"/>
      <c r="L101" s="39"/>
      <c r="M101" s="201"/>
      <c r="N101" s="201"/>
    </row>
    <row r="102" spans="1:14" s="25" customFormat="1" ht="30.75" hidden="1" x14ac:dyDescent="0.2">
      <c r="A102" s="242"/>
      <c r="B102" s="189"/>
      <c r="C102" s="35"/>
      <c r="D102" s="36"/>
      <c r="E102" s="261"/>
      <c r="F102" s="178"/>
      <c r="G102" s="41"/>
      <c r="H102" s="52"/>
      <c r="I102" s="38"/>
      <c r="J102" s="26"/>
      <c r="K102" s="39"/>
      <c r="L102" s="39"/>
      <c r="M102" s="201"/>
      <c r="N102" s="201"/>
    </row>
    <row r="103" spans="1:14" s="25" customFormat="1" ht="30.75" hidden="1" x14ac:dyDescent="0.2">
      <c r="A103" s="262"/>
      <c r="B103" s="195"/>
      <c r="C103" s="45"/>
      <c r="D103" s="46"/>
      <c r="E103" s="266"/>
      <c r="F103" s="181"/>
      <c r="G103" s="49"/>
      <c r="H103" s="181"/>
      <c r="I103" s="49"/>
      <c r="J103" s="43"/>
      <c r="K103" s="55"/>
      <c r="L103" s="55"/>
      <c r="M103" s="202"/>
      <c r="N103" s="202"/>
    </row>
    <row r="104" spans="1:14" s="25" customFormat="1" ht="30.75" hidden="1" x14ac:dyDescent="0.25">
      <c r="A104" s="282">
        <v>22</v>
      </c>
      <c r="B104" s="189" t="s">
        <v>324</v>
      </c>
      <c r="C104" s="35"/>
      <c r="D104" s="51"/>
      <c r="E104" s="293" t="s">
        <v>13</v>
      </c>
      <c r="F104" s="178"/>
      <c r="G104" s="41"/>
      <c r="H104" s="178"/>
      <c r="I104" s="41"/>
      <c r="J104" s="52" t="s">
        <v>19</v>
      </c>
      <c r="K104" s="53"/>
      <c r="L104" s="53"/>
      <c r="M104" s="200" t="s">
        <v>209</v>
      </c>
      <c r="N104" s="200"/>
    </row>
    <row r="105" spans="1:14" s="25" customFormat="1" ht="30.75" hidden="1" x14ac:dyDescent="0.2">
      <c r="A105" s="242"/>
      <c r="B105" s="189"/>
      <c r="C105" s="35"/>
      <c r="D105" s="36"/>
      <c r="E105" s="242"/>
      <c r="F105" s="178"/>
      <c r="G105" s="37"/>
      <c r="H105" s="52"/>
      <c r="I105" s="38"/>
      <c r="J105" s="26"/>
      <c r="K105" s="39"/>
      <c r="L105" s="39"/>
      <c r="M105" s="201"/>
      <c r="N105" s="201"/>
    </row>
    <row r="106" spans="1:14" s="25" customFormat="1" ht="30.75" hidden="1" x14ac:dyDescent="0.2">
      <c r="A106" s="242"/>
      <c r="B106" s="189"/>
      <c r="C106" s="35"/>
      <c r="D106" s="36"/>
      <c r="E106" s="261"/>
      <c r="F106" s="178"/>
      <c r="G106" s="41"/>
      <c r="H106" s="52"/>
      <c r="I106" s="38"/>
      <c r="J106" s="26"/>
      <c r="K106" s="39"/>
      <c r="L106" s="39"/>
      <c r="M106" s="201"/>
      <c r="N106" s="201"/>
    </row>
    <row r="107" spans="1:14" s="25" customFormat="1" ht="30.75" hidden="1" x14ac:dyDescent="0.2">
      <c r="A107" s="262"/>
      <c r="B107" s="195"/>
      <c r="C107" s="45"/>
      <c r="D107" s="46"/>
      <c r="E107" s="266"/>
      <c r="F107" s="181"/>
      <c r="G107" s="49"/>
      <c r="H107" s="181"/>
      <c r="I107" s="49"/>
      <c r="J107" s="43"/>
      <c r="K107" s="55"/>
      <c r="L107" s="55"/>
      <c r="M107" s="202"/>
      <c r="N107" s="202"/>
    </row>
    <row r="108" spans="1:14" s="25" customFormat="1" ht="30.75" hidden="1" x14ac:dyDescent="0.25">
      <c r="A108" s="282">
        <v>23</v>
      </c>
      <c r="B108" s="189" t="s">
        <v>324</v>
      </c>
      <c r="C108" s="35"/>
      <c r="D108" s="51"/>
      <c r="E108" s="261" t="s">
        <v>171</v>
      </c>
      <c r="F108" s="178"/>
      <c r="G108" s="41"/>
      <c r="H108" s="178"/>
      <c r="I108" s="41"/>
      <c r="J108" s="250" t="s">
        <v>48</v>
      </c>
      <c r="K108" s="53"/>
      <c r="L108" s="53"/>
      <c r="M108" s="200" t="s">
        <v>209</v>
      </c>
      <c r="N108" s="200"/>
    </row>
    <row r="109" spans="1:14" s="25" customFormat="1" ht="30.75" hidden="1" x14ac:dyDescent="0.2">
      <c r="A109" s="242"/>
      <c r="B109" s="189"/>
      <c r="C109" s="35"/>
      <c r="D109" s="36"/>
      <c r="E109" s="242"/>
      <c r="F109" s="178"/>
      <c r="G109" s="37"/>
      <c r="H109" s="52"/>
      <c r="I109" s="38"/>
      <c r="J109" s="26"/>
      <c r="K109" s="39"/>
      <c r="L109" s="39"/>
      <c r="M109" s="201"/>
      <c r="N109" s="201"/>
    </row>
    <row r="110" spans="1:14" s="25" customFormat="1" ht="30.75" hidden="1" x14ac:dyDescent="0.2">
      <c r="A110" s="242"/>
      <c r="B110" s="189"/>
      <c r="C110" s="35"/>
      <c r="D110" s="36"/>
      <c r="E110" s="261"/>
      <c r="F110" s="178"/>
      <c r="G110" s="37"/>
      <c r="H110" s="52"/>
      <c r="I110" s="38"/>
      <c r="J110" s="26"/>
      <c r="K110" s="39"/>
      <c r="L110" s="39"/>
      <c r="M110" s="201"/>
      <c r="N110" s="201"/>
    </row>
    <row r="111" spans="1:14" s="25" customFormat="1" ht="30.75" hidden="1" x14ac:dyDescent="0.2">
      <c r="A111" s="242"/>
      <c r="B111" s="190"/>
      <c r="C111" s="35"/>
      <c r="D111" s="36"/>
      <c r="E111" s="261"/>
      <c r="F111" s="178"/>
      <c r="G111" s="41"/>
      <c r="H111" s="52"/>
      <c r="I111" s="38"/>
      <c r="J111" s="26"/>
      <c r="K111" s="39"/>
      <c r="L111" s="39"/>
      <c r="M111" s="201"/>
      <c r="N111" s="201"/>
    </row>
    <row r="112" spans="1:14" s="25" customFormat="1" ht="30.75" hidden="1" x14ac:dyDescent="0.2">
      <c r="A112" s="242"/>
      <c r="B112" s="190"/>
      <c r="C112" s="35"/>
      <c r="D112" s="36"/>
      <c r="E112" s="261"/>
      <c r="F112" s="178"/>
      <c r="G112" s="83"/>
      <c r="H112" s="52"/>
      <c r="I112" s="38"/>
      <c r="J112" s="26"/>
      <c r="K112" s="39"/>
      <c r="L112" s="39"/>
      <c r="M112" s="201"/>
      <c r="N112" s="201"/>
    </row>
    <row r="113" spans="1:14" s="25" customFormat="1" ht="30.75" hidden="1" x14ac:dyDescent="0.2">
      <c r="A113" s="242"/>
      <c r="B113" s="190"/>
      <c r="C113" s="35"/>
      <c r="D113" s="36"/>
      <c r="E113" s="261"/>
      <c r="F113" s="178"/>
      <c r="G113" s="83"/>
      <c r="H113" s="52"/>
      <c r="I113" s="38"/>
      <c r="J113" s="26"/>
      <c r="K113" s="39"/>
      <c r="L113" s="39"/>
      <c r="M113" s="201"/>
      <c r="N113" s="201"/>
    </row>
    <row r="114" spans="1:14" s="25" customFormat="1" ht="30.75" hidden="1" x14ac:dyDescent="0.2">
      <c r="A114" s="262"/>
      <c r="B114" s="195"/>
      <c r="C114" s="45"/>
      <c r="D114" s="46"/>
      <c r="E114" s="266"/>
      <c r="F114" s="181"/>
      <c r="G114" s="49"/>
      <c r="H114" s="181"/>
      <c r="I114" s="49"/>
      <c r="J114" s="43"/>
      <c r="K114" s="55"/>
      <c r="L114" s="55"/>
      <c r="M114" s="202"/>
      <c r="N114" s="202"/>
    </row>
    <row r="115" spans="1:14" s="25" customFormat="1" ht="30.75" hidden="1" x14ac:dyDescent="0.25">
      <c r="A115" s="282">
        <v>24</v>
      </c>
      <c r="B115" s="189" t="s">
        <v>339</v>
      </c>
      <c r="C115" s="35"/>
      <c r="D115" s="51"/>
      <c r="E115" s="261" t="s">
        <v>342</v>
      </c>
      <c r="F115" s="178"/>
      <c r="G115" s="41"/>
      <c r="H115" s="178"/>
      <c r="I115" s="37"/>
      <c r="J115" s="52" t="s">
        <v>48</v>
      </c>
      <c r="K115" s="53"/>
      <c r="L115" s="53"/>
      <c r="M115" s="200" t="s">
        <v>209</v>
      </c>
      <c r="N115" s="200"/>
    </row>
    <row r="116" spans="1:14" s="25" customFormat="1" ht="30.75" hidden="1" x14ac:dyDescent="0.2">
      <c r="A116" s="242"/>
      <c r="B116" s="189"/>
      <c r="C116" s="35"/>
      <c r="D116" s="36"/>
      <c r="E116" s="242" t="s">
        <v>343</v>
      </c>
      <c r="F116" s="178"/>
      <c r="G116" s="37"/>
      <c r="H116" s="52"/>
      <c r="I116" s="38"/>
      <c r="J116" s="26" t="s">
        <v>175</v>
      </c>
      <c r="K116" s="39"/>
      <c r="L116" s="39"/>
      <c r="M116" s="201"/>
      <c r="N116" s="201"/>
    </row>
    <row r="117" spans="1:14" s="25" customFormat="1" ht="30.75" hidden="1" x14ac:dyDescent="0.2">
      <c r="A117" s="242"/>
      <c r="B117" s="189"/>
      <c r="C117" s="35"/>
      <c r="D117" s="36"/>
      <c r="E117" s="261" t="s">
        <v>299</v>
      </c>
      <c r="F117" s="178"/>
      <c r="G117" s="41"/>
      <c r="H117" s="52"/>
      <c r="I117" s="38"/>
      <c r="J117" s="26"/>
      <c r="K117" s="39"/>
      <c r="L117" s="39"/>
      <c r="M117" s="201"/>
      <c r="N117" s="201"/>
    </row>
    <row r="118" spans="1:14" s="25" customFormat="1" ht="30.75" hidden="1" x14ac:dyDescent="0.2">
      <c r="A118" s="262"/>
      <c r="B118" s="195"/>
      <c r="C118" s="45"/>
      <c r="D118" s="46"/>
      <c r="E118" s="266"/>
      <c r="F118" s="181"/>
      <c r="G118" s="49"/>
      <c r="H118" s="181"/>
      <c r="I118" s="49"/>
      <c r="J118" s="43"/>
      <c r="K118" s="55"/>
      <c r="L118" s="55"/>
      <c r="M118" s="202"/>
      <c r="N118" s="202"/>
    </row>
    <row r="119" spans="1:14" s="25" customFormat="1" ht="30.75" hidden="1" x14ac:dyDescent="0.25">
      <c r="A119" s="282">
        <v>25</v>
      </c>
      <c r="B119" s="189" t="s">
        <v>324</v>
      </c>
      <c r="C119" s="35"/>
      <c r="D119" s="51"/>
      <c r="E119" s="293" t="s">
        <v>13</v>
      </c>
      <c r="F119" s="178"/>
      <c r="G119" s="41"/>
      <c r="H119" s="178"/>
      <c r="I119" s="41"/>
      <c r="J119" s="52" t="s">
        <v>19</v>
      </c>
      <c r="K119" s="53"/>
      <c r="L119" s="53"/>
      <c r="M119" s="200" t="s">
        <v>209</v>
      </c>
      <c r="N119" s="200"/>
    </row>
    <row r="120" spans="1:14" s="25" customFormat="1" ht="30.75" hidden="1" x14ac:dyDescent="0.2">
      <c r="A120" s="242"/>
      <c r="B120" s="189"/>
      <c r="C120" s="35"/>
      <c r="D120" s="36"/>
      <c r="E120" s="242"/>
      <c r="F120" s="178"/>
      <c r="G120" s="37"/>
      <c r="H120" s="52"/>
      <c r="I120" s="38"/>
      <c r="J120" s="26"/>
      <c r="K120" s="39"/>
      <c r="L120" s="39"/>
      <c r="M120" s="201"/>
      <c r="N120" s="201"/>
    </row>
    <row r="121" spans="1:14" s="25" customFormat="1" ht="30.75" hidden="1" x14ac:dyDescent="0.2">
      <c r="A121" s="242"/>
      <c r="B121" s="189"/>
      <c r="C121" s="35"/>
      <c r="D121" s="36"/>
      <c r="E121" s="261"/>
      <c r="F121" s="178"/>
      <c r="G121" s="41"/>
      <c r="H121" s="52"/>
      <c r="I121" s="38"/>
      <c r="J121" s="26"/>
      <c r="K121" s="39"/>
      <c r="L121" s="39"/>
      <c r="M121" s="201"/>
      <c r="N121" s="201"/>
    </row>
    <row r="122" spans="1:14" s="25" customFormat="1" ht="30.75" hidden="1" x14ac:dyDescent="0.2">
      <c r="A122" s="262"/>
      <c r="B122" s="195"/>
      <c r="C122" s="45"/>
      <c r="D122" s="46"/>
      <c r="E122" s="266"/>
      <c r="F122" s="181"/>
      <c r="G122" s="49"/>
      <c r="H122" s="181"/>
      <c r="I122" s="49"/>
      <c r="J122" s="43"/>
      <c r="K122" s="55"/>
      <c r="L122" s="55"/>
      <c r="M122" s="202"/>
      <c r="N122" s="202"/>
    </row>
    <row r="123" spans="1:14" ht="21.75" thickBot="1" x14ac:dyDescent="0.25">
      <c r="C123" s="177">
        <f>SUM(C8:C122)</f>
        <v>30692682.5</v>
      </c>
      <c r="I123" s="177">
        <f>SUM(I8:I122)</f>
        <v>29379175.5</v>
      </c>
    </row>
    <row r="124" spans="1:14" ht="21.75" thickTop="1" x14ac:dyDescent="0.2"/>
  </sheetData>
  <mergeCells count="15">
    <mergeCell ref="A1:K1"/>
    <mergeCell ref="A2:N2"/>
    <mergeCell ref="A3:N3"/>
    <mergeCell ref="A4:N4"/>
    <mergeCell ref="A6:A7"/>
    <mergeCell ref="B6:B7"/>
    <mergeCell ref="C6:C7"/>
    <mergeCell ref="D6:D7"/>
    <mergeCell ref="E6:E7"/>
    <mergeCell ref="F6:G6"/>
    <mergeCell ref="H6:I6"/>
    <mergeCell ref="J6:J7"/>
    <mergeCell ref="K6:K7"/>
    <mergeCell ref="L6:L7"/>
    <mergeCell ref="M6:N6"/>
  </mergeCells>
  <printOptions horizontalCentered="1"/>
  <pageMargins left="0.19685039370078741" right="0" top="0.35433070866141736" bottom="0.55118110236220474" header="0.31496062992125984" footer="0.11811023622047245"/>
  <pageSetup paperSize="9" scale="65" orientation="landscape" r:id="rId1"/>
  <headerFooter>
    <oddFooter>&amp;R&amp;10&amp;P/&amp;N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00C52C7-C96B-4130-8CA6-82122BEA3B35}">
          <x14:formula1>
            <xm:f>ชื่อหมวด!$B$2:$B$24</xm:f>
          </x14:formula1>
          <xm:sqref>L8:L122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9F68A-C97A-4BC0-967D-467C51CE938E}">
  <dimension ref="A1:N116"/>
  <sheetViews>
    <sheetView zoomScaleNormal="100" workbookViewId="0">
      <pane xSplit="4" ySplit="7" topLeftCell="E13" activePane="bottomRight" state="frozen"/>
      <selection pane="topRight" activeCell="E1" sqref="E1"/>
      <selection pane="bottomLeft" activeCell="A8" sqref="A8"/>
      <selection pane="bottomRight" activeCell="F18" sqref="F18"/>
    </sheetView>
  </sheetViews>
  <sheetFormatPr defaultColWidth="8.25" defaultRowHeight="21" x14ac:dyDescent="0.2"/>
  <cols>
    <col min="1" max="1" width="4.25" style="286" customWidth="1"/>
    <col min="2" max="2" width="43.375" style="94" customWidth="1"/>
    <col min="3" max="3" width="11.75" style="21" customWidth="1"/>
    <col min="4" max="4" width="9.5" style="21" customWidth="1"/>
    <col min="5" max="5" width="10.375" style="286" customWidth="1"/>
    <col min="6" max="6" width="23.5" style="94" customWidth="1"/>
    <col min="7" max="7" width="10.25" style="95" customWidth="1"/>
    <col min="8" max="8" width="21.875" style="188" customWidth="1"/>
    <col min="9" max="9" width="11.875" style="96" customWidth="1"/>
    <col min="10" max="10" width="10.625" style="21" customWidth="1"/>
    <col min="11" max="11" width="13" style="21" customWidth="1"/>
    <col min="12" max="12" width="25.875" style="21" customWidth="1"/>
    <col min="13" max="13" width="5.625" style="21" customWidth="1"/>
    <col min="14" max="14" width="6.875" style="21" customWidth="1"/>
    <col min="15" max="16384" width="8.25" style="21"/>
  </cols>
  <sheetData>
    <row r="1" spans="1:14" x14ac:dyDescent="0.2">
      <c r="A1" s="472"/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328"/>
      <c r="N1" s="215" t="s">
        <v>60</v>
      </c>
    </row>
    <row r="2" spans="1:14" x14ac:dyDescent="0.2">
      <c r="A2" s="478" t="s">
        <v>546</v>
      </c>
      <c r="B2" s="478"/>
      <c r="C2" s="478"/>
      <c r="D2" s="478"/>
      <c r="E2" s="478"/>
      <c r="F2" s="478"/>
      <c r="G2" s="478"/>
      <c r="H2" s="478"/>
      <c r="I2" s="478"/>
      <c r="J2" s="478"/>
      <c r="K2" s="478"/>
      <c r="L2" s="478"/>
      <c r="M2" s="478"/>
      <c r="N2" s="478"/>
    </row>
    <row r="3" spans="1:14" x14ac:dyDescent="0.2">
      <c r="A3" s="478" t="s">
        <v>62</v>
      </c>
      <c r="B3" s="478"/>
      <c r="C3" s="478"/>
      <c r="D3" s="478"/>
      <c r="E3" s="478"/>
      <c r="F3" s="478"/>
      <c r="G3" s="478"/>
      <c r="H3" s="478"/>
      <c r="I3" s="478"/>
      <c r="J3" s="478"/>
      <c r="K3" s="478"/>
      <c r="L3" s="478"/>
      <c r="M3" s="478"/>
      <c r="N3" s="478"/>
    </row>
    <row r="4" spans="1:14" x14ac:dyDescent="0.2">
      <c r="A4" s="484" t="s">
        <v>544</v>
      </c>
      <c r="B4" s="484"/>
      <c r="C4" s="484"/>
      <c r="D4" s="484"/>
      <c r="E4" s="484"/>
      <c r="F4" s="484"/>
      <c r="G4" s="484"/>
      <c r="H4" s="484"/>
      <c r="I4" s="484"/>
      <c r="J4" s="484"/>
      <c r="K4" s="484"/>
      <c r="L4" s="484"/>
      <c r="M4" s="484"/>
      <c r="N4" s="484"/>
    </row>
    <row r="5" spans="1:14" ht="17.25" customHeight="1" x14ac:dyDescent="0.2">
      <c r="A5" s="281"/>
      <c r="B5" s="22"/>
      <c r="C5" s="22"/>
      <c r="D5" s="22"/>
      <c r="E5" s="281"/>
      <c r="F5" s="22"/>
      <c r="G5" s="23"/>
      <c r="H5" s="185"/>
      <c r="I5" s="24"/>
      <c r="J5" s="22"/>
      <c r="K5" s="22"/>
      <c r="L5" s="22"/>
    </row>
    <row r="6" spans="1:14" s="25" customFormat="1" ht="47.25" customHeight="1" x14ac:dyDescent="0.2">
      <c r="A6" s="485" t="s">
        <v>433</v>
      </c>
      <c r="B6" s="474" t="s">
        <v>64</v>
      </c>
      <c r="C6" s="471" t="s">
        <v>65</v>
      </c>
      <c r="D6" s="473" t="s">
        <v>66</v>
      </c>
      <c r="E6" s="480" t="s">
        <v>4</v>
      </c>
      <c r="F6" s="473" t="s">
        <v>5</v>
      </c>
      <c r="G6" s="473"/>
      <c r="H6" s="473" t="s">
        <v>67</v>
      </c>
      <c r="I6" s="473"/>
      <c r="J6" s="476" t="s">
        <v>68</v>
      </c>
      <c r="K6" s="471" t="s">
        <v>8</v>
      </c>
      <c r="L6" s="481" t="s">
        <v>20</v>
      </c>
      <c r="M6" s="482" t="s">
        <v>203</v>
      </c>
      <c r="N6" s="483"/>
    </row>
    <row r="7" spans="1:14" s="25" customFormat="1" ht="54.75" customHeight="1" x14ac:dyDescent="0.2">
      <c r="A7" s="485"/>
      <c r="B7" s="475"/>
      <c r="C7" s="471"/>
      <c r="D7" s="473"/>
      <c r="E7" s="480"/>
      <c r="F7" s="329" t="s">
        <v>9</v>
      </c>
      <c r="G7" s="219" t="s">
        <v>69</v>
      </c>
      <c r="H7" s="327" t="s">
        <v>10</v>
      </c>
      <c r="I7" s="326" t="s">
        <v>70</v>
      </c>
      <c r="J7" s="477"/>
      <c r="K7" s="471"/>
      <c r="L7" s="481"/>
      <c r="M7" s="296" t="s">
        <v>21</v>
      </c>
      <c r="N7" s="296" t="s">
        <v>225</v>
      </c>
    </row>
    <row r="8" spans="1:14" s="252" customFormat="1" ht="30.75" x14ac:dyDescent="0.25">
      <c r="A8" s="242">
        <v>1</v>
      </c>
      <c r="B8" s="243" t="s">
        <v>432</v>
      </c>
      <c r="C8" s="244">
        <v>417300</v>
      </c>
      <c r="D8" s="245">
        <v>369604</v>
      </c>
      <c r="E8" s="246" t="s">
        <v>13</v>
      </c>
      <c r="F8" s="287" t="s">
        <v>142</v>
      </c>
      <c r="G8" s="247">
        <v>356822</v>
      </c>
      <c r="H8" s="287" t="s">
        <v>142</v>
      </c>
      <c r="I8" s="247">
        <v>356822</v>
      </c>
      <c r="J8" s="250" t="s">
        <v>19</v>
      </c>
      <c r="K8" s="33" t="s">
        <v>437</v>
      </c>
      <c r="L8" s="33" t="s">
        <v>54</v>
      </c>
      <c r="M8" s="251" t="s">
        <v>209</v>
      </c>
      <c r="N8" s="251"/>
    </row>
    <row r="9" spans="1:14" s="252" customFormat="1" ht="30.75" x14ac:dyDescent="0.2">
      <c r="A9" s="242"/>
      <c r="B9" s="253" t="s">
        <v>435</v>
      </c>
      <c r="C9" s="254"/>
      <c r="D9" s="255"/>
      <c r="E9" s="242"/>
      <c r="F9" s="248"/>
      <c r="G9" s="256"/>
      <c r="H9" s="257"/>
      <c r="I9" s="258"/>
      <c r="J9" s="242"/>
      <c r="K9" s="259">
        <v>44567</v>
      </c>
      <c r="L9" s="259"/>
      <c r="M9" s="260"/>
      <c r="N9" s="260"/>
    </row>
    <row r="10" spans="1:14" s="252" customFormat="1" ht="30.75" x14ac:dyDescent="0.2">
      <c r="A10" s="242"/>
      <c r="B10" s="253" t="s">
        <v>436</v>
      </c>
      <c r="C10" s="254"/>
      <c r="D10" s="255"/>
      <c r="E10" s="261"/>
      <c r="F10" s="248"/>
      <c r="G10" s="249"/>
      <c r="H10" s="257"/>
      <c r="I10" s="258"/>
      <c r="J10" s="242"/>
      <c r="K10" s="330" t="s">
        <v>438</v>
      </c>
      <c r="L10" s="259"/>
      <c r="M10" s="260"/>
      <c r="N10" s="260"/>
    </row>
    <row r="11" spans="1:14" s="252" customFormat="1" ht="30.75" x14ac:dyDescent="0.2">
      <c r="A11" s="242"/>
      <c r="B11" s="253"/>
      <c r="C11" s="254"/>
      <c r="D11" s="255"/>
      <c r="E11" s="261"/>
      <c r="F11" s="248"/>
      <c r="G11" s="249"/>
      <c r="H11" s="257"/>
      <c r="I11" s="258"/>
      <c r="J11" s="242"/>
      <c r="K11" s="330"/>
      <c r="L11" s="259"/>
      <c r="M11" s="260"/>
      <c r="N11" s="260"/>
    </row>
    <row r="12" spans="1:14" s="252" customFormat="1" ht="30.75" x14ac:dyDescent="0.2">
      <c r="A12" s="262"/>
      <c r="B12" s="263"/>
      <c r="C12" s="264"/>
      <c r="D12" s="265"/>
      <c r="E12" s="266"/>
      <c r="F12" s="267"/>
      <c r="G12" s="268"/>
      <c r="H12" s="269"/>
      <c r="I12" s="270"/>
      <c r="J12" s="262"/>
      <c r="K12" s="271"/>
      <c r="L12" s="271"/>
      <c r="M12" s="272"/>
      <c r="N12" s="272"/>
    </row>
    <row r="13" spans="1:14" s="252" customFormat="1" ht="30.75" x14ac:dyDescent="0.25">
      <c r="A13" s="242">
        <v>2</v>
      </c>
      <c r="B13" s="253" t="s">
        <v>434</v>
      </c>
      <c r="C13" s="254">
        <v>160500</v>
      </c>
      <c r="D13" s="273">
        <v>139790</v>
      </c>
      <c r="E13" s="246" t="s">
        <v>13</v>
      </c>
      <c r="F13" s="287" t="s">
        <v>142</v>
      </c>
      <c r="G13" s="249">
        <v>134846</v>
      </c>
      <c r="H13" s="287" t="s">
        <v>142</v>
      </c>
      <c r="I13" s="249">
        <v>134846</v>
      </c>
      <c r="J13" s="250" t="s">
        <v>19</v>
      </c>
      <c r="K13" s="53" t="s">
        <v>441</v>
      </c>
      <c r="L13" s="53" t="s">
        <v>58</v>
      </c>
      <c r="M13" s="212" t="s">
        <v>209</v>
      </c>
      <c r="N13" s="212"/>
    </row>
    <row r="14" spans="1:14" s="252" customFormat="1" ht="30.75" x14ac:dyDescent="0.2">
      <c r="A14" s="242"/>
      <c r="B14" s="253" t="s">
        <v>440</v>
      </c>
      <c r="C14" s="254"/>
      <c r="D14" s="255"/>
      <c r="E14" s="242"/>
      <c r="F14" s="248"/>
      <c r="G14" s="256"/>
      <c r="H14" s="257"/>
      <c r="I14" s="258"/>
      <c r="J14" s="242"/>
      <c r="K14" s="259">
        <v>44567</v>
      </c>
      <c r="L14" s="259"/>
      <c r="M14" s="213"/>
      <c r="N14" s="213"/>
    </row>
    <row r="15" spans="1:14" s="252" customFormat="1" ht="30.75" x14ac:dyDescent="0.2">
      <c r="A15" s="242"/>
      <c r="B15" s="253" t="s">
        <v>439</v>
      </c>
      <c r="C15" s="254"/>
      <c r="D15" s="255"/>
      <c r="E15" s="261"/>
      <c r="F15" s="248"/>
      <c r="G15" s="256"/>
      <c r="H15" s="257"/>
      <c r="I15" s="258"/>
      <c r="J15" s="242"/>
      <c r="K15" s="330" t="s">
        <v>442</v>
      </c>
      <c r="L15" s="259"/>
      <c r="M15" s="213"/>
      <c r="N15" s="213"/>
    </row>
    <row r="16" spans="1:14" s="252" customFormat="1" ht="30.75" x14ac:dyDescent="0.2">
      <c r="A16" s="242"/>
      <c r="B16" s="253"/>
      <c r="C16" s="254"/>
      <c r="D16" s="255"/>
      <c r="E16" s="261"/>
      <c r="F16" s="248"/>
      <c r="G16" s="288"/>
      <c r="H16" s="257"/>
      <c r="I16" s="258"/>
      <c r="J16" s="242"/>
      <c r="K16" s="330"/>
      <c r="L16" s="259"/>
      <c r="M16" s="213"/>
      <c r="N16" s="213"/>
    </row>
    <row r="17" spans="1:14" s="252" customFormat="1" ht="30.75" x14ac:dyDescent="0.2">
      <c r="A17" s="262"/>
      <c r="B17" s="275"/>
      <c r="C17" s="264"/>
      <c r="D17" s="265"/>
      <c r="E17" s="266"/>
      <c r="F17" s="269"/>
      <c r="G17" s="270"/>
      <c r="H17" s="269"/>
      <c r="I17" s="270"/>
      <c r="J17" s="262"/>
      <c r="K17" s="276"/>
      <c r="L17" s="276"/>
      <c r="M17" s="214"/>
      <c r="N17" s="214"/>
    </row>
    <row r="18" spans="1:14" s="252" customFormat="1" ht="30.75" x14ac:dyDescent="0.25">
      <c r="A18" s="282">
        <v>3</v>
      </c>
      <c r="B18" s="243" t="s">
        <v>432</v>
      </c>
      <c r="C18" s="244">
        <v>499690</v>
      </c>
      <c r="D18" s="273">
        <v>499234</v>
      </c>
      <c r="E18" s="246" t="s">
        <v>13</v>
      </c>
      <c r="F18" s="248" t="s">
        <v>96</v>
      </c>
      <c r="G18" s="249">
        <v>481614</v>
      </c>
      <c r="H18" s="248" t="s">
        <v>96</v>
      </c>
      <c r="I18" s="249">
        <v>481614</v>
      </c>
      <c r="J18" s="250" t="s">
        <v>19</v>
      </c>
      <c r="K18" s="33" t="s">
        <v>445</v>
      </c>
      <c r="L18" s="33" t="s">
        <v>54</v>
      </c>
      <c r="M18" s="212" t="s">
        <v>209</v>
      </c>
      <c r="N18" s="212"/>
    </row>
    <row r="19" spans="1:14" s="252" customFormat="1" ht="30.75" x14ac:dyDescent="0.2">
      <c r="A19" s="242"/>
      <c r="B19" s="253" t="s">
        <v>443</v>
      </c>
      <c r="C19" s="254"/>
      <c r="D19" s="255"/>
      <c r="E19" s="242"/>
      <c r="F19" s="248"/>
      <c r="G19" s="256"/>
      <c r="H19" s="257"/>
      <c r="I19" s="258"/>
      <c r="J19" s="242"/>
      <c r="K19" s="259">
        <v>44568</v>
      </c>
      <c r="L19" s="259"/>
      <c r="M19" s="213"/>
      <c r="N19" s="213"/>
    </row>
    <row r="20" spans="1:14" s="252" customFormat="1" ht="30.75" x14ac:dyDescent="0.2">
      <c r="A20" s="242"/>
      <c r="B20" s="253" t="s">
        <v>444</v>
      </c>
      <c r="C20" s="254"/>
      <c r="D20" s="255"/>
      <c r="E20" s="261"/>
      <c r="F20" s="248"/>
      <c r="G20" s="288"/>
      <c r="H20" s="257"/>
      <c r="I20" s="258"/>
      <c r="J20" s="242"/>
      <c r="K20" s="330" t="s">
        <v>446</v>
      </c>
      <c r="L20" s="259"/>
      <c r="M20" s="213"/>
      <c r="N20" s="213"/>
    </row>
    <row r="21" spans="1:14" s="252" customFormat="1" ht="30.75" x14ac:dyDescent="0.2">
      <c r="A21" s="242"/>
      <c r="B21" s="253"/>
      <c r="C21" s="254"/>
      <c r="D21" s="255"/>
      <c r="E21" s="261"/>
      <c r="F21" s="248"/>
      <c r="G21" s="288"/>
      <c r="H21" s="257"/>
      <c r="I21" s="258"/>
      <c r="J21" s="242"/>
      <c r="K21" s="330"/>
      <c r="L21" s="259"/>
      <c r="M21" s="213"/>
      <c r="N21" s="213"/>
    </row>
    <row r="22" spans="1:14" s="252" customFormat="1" ht="30.75" x14ac:dyDescent="0.2">
      <c r="A22" s="262"/>
      <c r="B22" s="275"/>
      <c r="C22" s="264"/>
      <c r="D22" s="265"/>
      <c r="E22" s="266"/>
      <c r="F22" s="269"/>
      <c r="G22" s="270"/>
      <c r="H22" s="269"/>
      <c r="I22" s="270"/>
      <c r="J22" s="262"/>
      <c r="K22" s="276"/>
      <c r="L22" s="276"/>
      <c r="M22" s="214"/>
      <c r="N22" s="214"/>
    </row>
    <row r="23" spans="1:14" s="252" customFormat="1" ht="30.75" x14ac:dyDescent="0.25">
      <c r="A23" s="282">
        <v>4</v>
      </c>
      <c r="B23" s="253" t="s">
        <v>447</v>
      </c>
      <c r="C23" s="244">
        <v>499904</v>
      </c>
      <c r="D23" s="245">
        <v>492468.57</v>
      </c>
      <c r="E23" s="246" t="s">
        <v>13</v>
      </c>
      <c r="F23" s="248" t="s">
        <v>81</v>
      </c>
      <c r="G23" s="256">
        <v>477566.68</v>
      </c>
      <c r="H23" s="248" t="s">
        <v>81</v>
      </c>
      <c r="I23" s="256">
        <v>477566.68</v>
      </c>
      <c r="J23" s="250" t="s">
        <v>19</v>
      </c>
      <c r="K23" s="33" t="s">
        <v>450</v>
      </c>
      <c r="L23" s="33" t="s">
        <v>40</v>
      </c>
      <c r="M23" s="251" t="s">
        <v>209</v>
      </c>
      <c r="N23" s="251"/>
    </row>
    <row r="24" spans="1:14" s="252" customFormat="1" ht="30.75" x14ac:dyDescent="0.2">
      <c r="A24" s="242"/>
      <c r="B24" s="253" t="s">
        <v>448</v>
      </c>
      <c r="C24" s="254"/>
      <c r="D24" s="255"/>
      <c r="E24" s="242"/>
      <c r="F24" s="248"/>
      <c r="G24" s="256"/>
      <c r="H24" s="257"/>
      <c r="I24" s="258"/>
      <c r="J24" s="242"/>
      <c r="K24" s="259">
        <v>44573</v>
      </c>
      <c r="L24" s="259"/>
      <c r="M24" s="260"/>
      <c r="N24" s="260"/>
    </row>
    <row r="25" spans="1:14" s="252" customFormat="1" ht="30.75" x14ac:dyDescent="0.2">
      <c r="A25" s="242"/>
      <c r="B25" s="253"/>
      <c r="C25" s="254"/>
      <c r="D25" s="255"/>
      <c r="E25" s="261"/>
      <c r="F25" s="248"/>
      <c r="G25" s="249"/>
      <c r="H25" s="257"/>
      <c r="I25" s="258"/>
      <c r="J25" s="242"/>
      <c r="K25" s="330" t="s">
        <v>449</v>
      </c>
      <c r="L25" s="259"/>
      <c r="M25" s="260"/>
      <c r="N25" s="260"/>
    </row>
    <row r="26" spans="1:14" s="252" customFormat="1" ht="30.75" x14ac:dyDescent="0.2">
      <c r="A26" s="262"/>
      <c r="B26" s="275"/>
      <c r="C26" s="264"/>
      <c r="D26" s="265"/>
      <c r="E26" s="266"/>
      <c r="F26" s="269"/>
      <c r="G26" s="270"/>
      <c r="H26" s="269"/>
      <c r="I26" s="270"/>
      <c r="J26" s="262"/>
      <c r="K26" s="276"/>
      <c r="L26" s="276"/>
      <c r="M26" s="272"/>
      <c r="N26" s="272"/>
    </row>
    <row r="27" spans="1:14" s="252" customFormat="1" ht="31.5" x14ac:dyDescent="0.25">
      <c r="A27" s="282">
        <v>5</v>
      </c>
      <c r="B27" s="253" t="s">
        <v>451</v>
      </c>
      <c r="C27" s="244">
        <v>9999899</v>
      </c>
      <c r="D27" s="245">
        <v>8840649</v>
      </c>
      <c r="E27" s="294" t="s">
        <v>330</v>
      </c>
      <c r="F27" s="248" t="s">
        <v>191</v>
      </c>
      <c r="G27" s="247">
        <v>8480000</v>
      </c>
      <c r="H27" s="248" t="s">
        <v>344</v>
      </c>
      <c r="I27" s="247">
        <v>6424090</v>
      </c>
      <c r="J27" s="52" t="s">
        <v>48</v>
      </c>
      <c r="K27" s="33" t="s">
        <v>548</v>
      </c>
      <c r="L27" s="33" t="s">
        <v>52</v>
      </c>
      <c r="M27" s="278" t="s">
        <v>209</v>
      </c>
      <c r="N27" s="278"/>
    </row>
    <row r="28" spans="1:14" s="252" customFormat="1" ht="30.75" x14ac:dyDescent="0.25">
      <c r="A28" s="242"/>
      <c r="B28" s="253" t="s">
        <v>452</v>
      </c>
      <c r="C28" s="254"/>
      <c r="D28" s="273"/>
      <c r="E28" s="295" t="s">
        <v>299</v>
      </c>
      <c r="F28" s="248" t="s">
        <v>207</v>
      </c>
      <c r="G28" s="37">
        <v>6894500</v>
      </c>
      <c r="H28" s="248"/>
      <c r="I28" s="277"/>
      <c r="J28" s="26" t="s">
        <v>175</v>
      </c>
      <c r="K28" s="259">
        <v>44573</v>
      </c>
      <c r="L28" s="53"/>
      <c r="M28" s="279"/>
      <c r="N28" s="279"/>
    </row>
    <row r="29" spans="1:14" s="252" customFormat="1" ht="30.75" x14ac:dyDescent="0.25">
      <c r="A29" s="242"/>
      <c r="B29" s="253" t="s">
        <v>453</v>
      </c>
      <c r="C29" s="254"/>
      <c r="D29" s="273"/>
      <c r="E29" s="261"/>
      <c r="F29" s="248" t="s">
        <v>454</v>
      </c>
      <c r="G29" s="249">
        <v>7000000</v>
      </c>
      <c r="H29" s="248"/>
      <c r="I29" s="277"/>
      <c r="J29" s="257"/>
      <c r="K29" s="330" t="s">
        <v>456</v>
      </c>
      <c r="L29" s="53"/>
      <c r="M29" s="279"/>
      <c r="N29" s="279"/>
    </row>
    <row r="30" spans="1:14" s="252" customFormat="1" ht="30.75" x14ac:dyDescent="0.25">
      <c r="A30" s="242"/>
      <c r="B30" s="253"/>
      <c r="C30" s="254"/>
      <c r="D30" s="273"/>
      <c r="E30" s="261"/>
      <c r="F30" s="248" t="s">
        <v>195</v>
      </c>
      <c r="G30" s="277">
        <v>7400000</v>
      </c>
      <c r="H30" s="248"/>
      <c r="I30" s="277"/>
      <c r="J30" s="257"/>
      <c r="K30" s="259"/>
      <c r="L30" s="53"/>
      <c r="M30" s="279"/>
      <c r="N30" s="279"/>
    </row>
    <row r="31" spans="1:14" s="252" customFormat="1" ht="31.5" x14ac:dyDescent="0.25">
      <c r="A31" s="242"/>
      <c r="B31" s="253"/>
      <c r="C31" s="254"/>
      <c r="D31" s="273"/>
      <c r="E31" s="261"/>
      <c r="F31" s="248" t="s">
        <v>455</v>
      </c>
      <c r="G31" s="277">
        <v>7420000</v>
      </c>
      <c r="H31" s="248"/>
      <c r="I31" s="277"/>
      <c r="J31" s="257"/>
      <c r="K31" s="259"/>
      <c r="L31" s="53"/>
      <c r="M31" s="279"/>
      <c r="N31" s="279"/>
    </row>
    <row r="32" spans="1:14" s="252" customFormat="1" ht="30.75" x14ac:dyDescent="0.25">
      <c r="A32" s="242"/>
      <c r="B32" s="253"/>
      <c r="C32" s="254"/>
      <c r="D32" s="273"/>
      <c r="E32" s="261"/>
      <c r="F32" s="248" t="s">
        <v>344</v>
      </c>
      <c r="G32" s="277">
        <v>6430000</v>
      </c>
      <c r="H32" s="248"/>
      <c r="I32" s="277"/>
      <c r="J32" s="257"/>
      <c r="K32" s="259"/>
      <c r="L32" s="53"/>
      <c r="M32" s="279"/>
      <c r="N32" s="279"/>
    </row>
    <row r="33" spans="1:14" s="252" customFormat="1" ht="30.75" x14ac:dyDescent="0.2">
      <c r="A33" s="262"/>
      <c r="B33" s="275"/>
      <c r="C33" s="264"/>
      <c r="D33" s="265"/>
      <c r="E33" s="266"/>
      <c r="F33" s="269"/>
      <c r="G33" s="270"/>
      <c r="H33" s="269"/>
      <c r="I33" s="270"/>
      <c r="J33" s="262"/>
      <c r="K33" s="276"/>
      <c r="L33" s="276"/>
      <c r="M33" s="280"/>
      <c r="N33" s="280"/>
    </row>
    <row r="34" spans="1:14" s="25" customFormat="1" ht="30.75" x14ac:dyDescent="0.25">
      <c r="A34" s="282">
        <v>6</v>
      </c>
      <c r="B34" s="243" t="s">
        <v>432</v>
      </c>
      <c r="C34" s="28">
        <v>481500</v>
      </c>
      <c r="D34" s="80">
        <v>450067</v>
      </c>
      <c r="E34" s="289" t="s">
        <v>13</v>
      </c>
      <c r="F34" s="287" t="s">
        <v>142</v>
      </c>
      <c r="G34" s="31">
        <v>434348</v>
      </c>
      <c r="H34" s="287" t="s">
        <v>142</v>
      </c>
      <c r="I34" s="31">
        <v>434348</v>
      </c>
      <c r="J34" s="32" t="s">
        <v>19</v>
      </c>
      <c r="K34" s="33" t="s">
        <v>459</v>
      </c>
      <c r="L34" s="33" t="s">
        <v>54</v>
      </c>
      <c r="M34" s="206" t="s">
        <v>209</v>
      </c>
      <c r="N34" s="206"/>
    </row>
    <row r="35" spans="1:14" s="25" customFormat="1" ht="30.75" x14ac:dyDescent="0.2">
      <c r="A35" s="242"/>
      <c r="B35" s="189" t="s">
        <v>457</v>
      </c>
      <c r="C35" s="35"/>
      <c r="D35" s="36"/>
      <c r="E35" s="242"/>
      <c r="F35" s="178"/>
      <c r="G35" s="37"/>
      <c r="H35" s="52"/>
      <c r="I35" s="38"/>
      <c r="J35" s="26"/>
      <c r="K35" s="39">
        <v>44574</v>
      </c>
      <c r="L35" s="39"/>
      <c r="M35" s="207"/>
      <c r="N35" s="207"/>
    </row>
    <row r="36" spans="1:14" s="25" customFormat="1" ht="30.75" x14ac:dyDescent="0.2">
      <c r="A36" s="242"/>
      <c r="B36" s="189" t="s">
        <v>458</v>
      </c>
      <c r="C36" s="35"/>
      <c r="D36" s="36"/>
      <c r="E36" s="261"/>
      <c r="F36" s="178"/>
      <c r="G36" s="41"/>
      <c r="H36" s="52"/>
      <c r="I36" s="38"/>
      <c r="J36" s="26"/>
      <c r="K36" s="330" t="s">
        <v>460</v>
      </c>
      <c r="L36" s="39"/>
      <c r="M36" s="207"/>
      <c r="N36" s="207"/>
    </row>
    <row r="37" spans="1:14" s="25" customFormat="1" ht="30.75" x14ac:dyDescent="0.2">
      <c r="A37" s="262"/>
      <c r="B37" s="54"/>
      <c r="C37" s="45"/>
      <c r="D37" s="46"/>
      <c r="E37" s="266"/>
      <c r="F37" s="181"/>
      <c r="G37" s="49"/>
      <c r="H37" s="181"/>
      <c r="I37" s="49"/>
      <c r="J37" s="43"/>
      <c r="K37" s="55"/>
      <c r="L37" s="55"/>
      <c r="M37" s="208"/>
      <c r="N37" s="208"/>
    </row>
    <row r="38" spans="1:14" s="25" customFormat="1" ht="30.75" x14ac:dyDescent="0.25">
      <c r="A38" s="283">
        <v>7</v>
      </c>
      <c r="B38" s="243" t="s">
        <v>432</v>
      </c>
      <c r="C38" s="58">
        <v>1637100</v>
      </c>
      <c r="D38" s="80">
        <v>1360082</v>
      </c>
      <c r="E38" s="289" t="s">
        <v>171</v>
      </c>
      <c r="F38" s="182" t="s">
        <v>464</v>
      </c>
      <c r="G38" s="61">
        <v>1360000</v>
      </c>
      <c r="H38" s="183" t="s">
        <v>312</v>
      </c>
      <c r="I38" s="61">
        <v>1311924</v>
      </c>
      <c r="J38" s="32" t="s">
        <v>48</v>
      </c>
      <c r="K38" s="63" t="s">
        <v>465</v>
      </c>
      <c r="L38" s="63" t="s">
        <v>54</v>
      </c>
      <c r="M38" s="209" t="s">
        <v>209</v>
      </c>
      <c r="N38" s="209"/>
    </row>
    <row r="39" spans="1:14" s="25" customFormat="1" ht="30.75" x14ac:dyDescent="0.2">
      <c r="A39" s="284"/>
      <c r="B39" s="189" t="s">
        <v>461</v>
      </c>
      <c r="C39" s="65"/>
      <c r="D39" s="66"/>
      <c r="E39" s="284"/>
      <c r="F39" s="183" t="s">
        <v>312</v>
      </c>
      <c r="G39" s="67">
        <v>1319365</v>
      </c>
      <c r="H39" s="186"/>
      <c r="I39" s="68"/>
      <c r="J39" s="64"/>
      <c r="K39" s="69">
        <v>44574</v>
      </c>
      <c r="L39" s="69"/>
      <c r="M39" s="210"/>
      <c r="N39" s="210"/>
    </row>
    <row r="40" spans="1:14" s="25" customFormat="1" ht="31.5" x14ac:dyDescent="0.2">
      <c r="A40" s="284"/>
      <c r="B40" s="189" t="s">
        <v>462</v>
      </c>
      <c r="C40" s="65"/>
      <c r="D40" s="66"/>
      <c r="E40" s="290"/>
      <c r="F40" s="183" t="s">
        <v>416</v>
      </c>
      <c r="G40" s="72">
        <v>1360000</v>
      </c>
      <c r="H40" s="186"/>
      <c r="I40" s="68"/>
      <c r="J40" s="64"/>
      <c r="K40" s="330" t="s">
        <v>466</v>
      </c>
      <c r="L40" s="69"/>
      <c r="M40" s="210"/>
      <c r="N40" s="210"/>
    </row>
    <row r="41" spans="1:14" s="25" customFormat="1" ht="30.75" x14ac:dyDescent="0.2">
      <c r="A41" s="284"/>
      <c r="B41" s="189" t="s">
        <v>463</v>
      </c>
      <c r="C41" s="65"/>
      <c r="D41" s="66"/>
      <c r="E41" s="290"/>
      <c r="F41" s="183" t="s">
        <v>182</v>
      </c>
      <c r="G41" s="236">
        <v>1355000</v>
      </c>
      <c r="H41" s="186"/>
      <c r="I41" s="68"/>
      <c r="J41" s="64"/>
      <c r="K41" s="259"/>
      <c r="L41" s="69"/>
      <c r="M41" s="210"/>
      <c r="N41" s="210"/>
    </row>
    <row r="42" spans="1:14" s="25" customFormat="1" ht="30.75" x14ac:dyDescent="0.2">
      <c r="A42" s="284"/>
      <c r="B42" s="189"/>
      <c r="C42" s="65"/>
      <c r="D42" s="66"/>
      <c r="E42" s="290"/>
      <c r="F42" s="183" t="s">
        <v>139</v>
      </c>
      <c r="G42" s="236">
        <v>1359900</v>
      </c>
      <c r="H42" s="186"/>
      <c r="I42" s="68"/>
      <c r="J42" s="64"/>
      <c r="K42" s="259"/>
      <c r="L42" s="69"/>
      <c r="M42" s="210"/>
      <c r="N42" s="210"/>
    </row>
    <row r="43" spans="1:14" s="25" customFormat="1" ht="30.75" x14ac:dyDescent="0.2">
      <c r="A43" s="284"/>
      <c r="B43" s="189"/>
      <c r="C43" s="65"/>
      <c r="D43" s="66"/>
      <c r="E43" s="290"/>
      <c r="F43" s="183" t="s">
        <v>210</v>
      </c>
      <c r="G43" s="236">
        <v>1359000</v>
      </c>
      <c r="H43" s="186"/>
      <c r="I43" s="68"/>
      <c r="J43" s="64"/>
      <c r="K43" s="259"/>
      <c r="L43" s="69"/>
      <c r="M43" s="210"/>
      <c r="N43" s="210"/>
    </row>
    <row r="44" spans="1:14" s="25" customFormat="1" ht="30.75" x14ac:dyDescent="0.2">
      <c r="A44" s="262"/>
      <c r="B44" s="54"/>
      <c r="C44" s="45"/>
      <c r="D44" s="46"/>
      <c r="E44" s="262"/>
      <c r="F44" s="184"/>
      <c r="G44" s="78"/>
      <c r="H44" s="184"/>
      <c r="I44" s="78"/>
      <c r="J44" s="73"/>
      <c r="K44" s="79"/>
      <c r="L44" s="79"/>
      <c r="M44" s="211"/>
      <c r="N44" s="211"/>
    </row>
    <row r="45" spans="1:14" s="25" customFormat="1" ht="30.75" x14ac:dyDescent="0.25">
      <c r="A45" s="283">
        <v>8</v>
      </c>
      <c r="B45" s="253" t="s">
        <v>469</v>
      </c>
      <c r="C45" s="58">
        <v>492200</v>
      </c>
      <c r="D45" s="59">
        <v>492193</v>
      </c>
      <c r="E45" s="289" t="s">
        <v>13</v>
      </c>
      <c r="F45" s="182" t="s">
        <v>110</v>
      </c>
      <c r="G45" s="61">
        <v>476617</v>
      </c>
      <c r="H45" s="182" t="s">
        <v>110</v>
      </c>
      <c r="I45" s="61">
        <v>476617</v>
      </c>
      <c r="J45" s="32" t="s">
        <v>19</v>
      </c>
      <c r="K45" s="63" t="s">
        <v>470</v>
      </c>
      <c r="L45" s="346" t="s">
        <v>483</v>
      </c>
      <c r="M45" s="209" t="s">
        <v>209</v>
      </c>
      <c r="N45" s="209"/>
    </row>
    <row r="46" spans="1:14" s="25" customFormat="1" ht="30.75" x14ac:dyDescent="0.25">
      <c r="A46" s="284"/>
      <c r="B46" s="253" t="s">
        <v>467</v>
      </c>
      <c r="C46" s="65"/>
      <c r="D46" s="235"/>
      <c r="E46" s="290"/>
      <c r="F46" s="182"/>
      <c r="G46" s="72"/>
      <c r="H46" s="183"/>
      <c r="I46" s="236"/>
      <c r="J46" s="186"/>
      <c r="K46" s="69">
        <v>44574</v>
      </c>
      <c r="L46" s="237"/>
      <c r="M46" s="210"/>
      <c r="N46" s="210"/>
    </row>
    <row r="47" spans="1:14" s="25" customFormat="1" ht="30.75" x14ac:dyDescent="0.25">
      <c r="A47" s="284"/>
      <c r="B47" s="253" t="s">
        <v>468</v>
      </c>
      <c r="C47" s="65"/>
      <c r="D47" s="235"/>
      <c r="E47" s="290"/>
      <c r="F47" s="182"/>
      <c r="G47" s="72"/>
      <c r="H47" s="183"/>
      <c r="I47" s="236"/>
      <c r="J47" s="186"/>
      <c r="K47" s="330" t="s">
        <v>471</v>
      </c>
      <c r="L47" s="237"/>
      <c r="M47" s="210"/>
      <c r="N47" s="210"/>
    </row>
    <row r="48" spans="1:14" s="25" customFormat="1" ht="30.75" x14ac:dyDescent="0.25">
      <c r="A48" s="284"/>
      <c r="B48" s="34"/>
      <c r="C48" s="65"/>
      <c r="D48" s="235"/>
      <c r="E48" s="290"/>
      <c r="F48" s="182"/>
      <c r="G48" s="236"/>
      <c r="H48" s="183"/>
      <c r="I48" s="236"/>
      <c r="J48" s="186"/>
      <c r="K48" s="39"/>
      <c r="L48" s="237"/>
      <c r="M48" s="210"/>
      <c r="N48" s="210"/>
    </row>
    <row r="49" spans="1:14" s="25" customFormat="1" ht="30.75" x14ac:dyDescent="0.2">
      <c r="A49" s="285"/>
      <c r="B49" s="194"/>
      <c r="C49" s="75"/>
      <c r="D49" s="76"/>
      <c r="E49" s="291"/>
      <c r="F49" s="184"/>
      <c r="G49" s="78"/>
      <c r="H49" s="184"/>
      <c r="I49" s="78"/>
      <c r="J49" s="73"/>
      <c r="K49" s="79"/>
      <c r="L49" s="79"/>
      <c r="M49" s="211"/>
      <c r="N49" s="211"/>
    </row>
    <row r="50" spans="1:14" s="25" customFormat="1" ht="30.75" x14ac:dyDescent="0.25">
      <c r="A50" s="356">
        <v>9</v>
      </c>
      <c r="B50" s="253" t="s">
        <v>472</v>
      </c>
      <c r="C50" s="58">
        <v>499989.6</v>
      </c>
      <c r="D50" s="59">
        <v>496438</v>
      </c>
      <c r="E50" s="292" t="s">
        <v>13</v>
      </c>
      <c r="F50" s="182" t="s">
        <v>110</v>
      </c>
      <c r="G50" s="61">
        <v>481444</v>
      </c>
      <c r="H50" s="182" t="s">
        <v>110</v>
      </c>
      <c r="I50" s="61">
        <v>481444</v>
      </c>
      <c r="J50" s="62" t="s">
        <v>19</v>
      </c>
      <c r="K50" s="63" t="s">
        <v>474</v>
      </c>
      <c r="L50" s="63" t="s">
        <v>58</v>
      </c>
      <c r="M50" s="206" t="s">
        <v>209</v>
      </c>
      <c r="N50" s="206"/>
    </row>
    <row r="51" spans="1:14" s="25" customFormat="1" ht="30.75" x14ac:dyDescent="0.2">
      <c r="A51" s="284"/>
      <c r="B51" s="336" t="s">
        <v>467</v>
      </c>
      <c r="C51" s="65"/>
      <c r="D51" s="66"/>
      <c r="E51" s="284"/>
      <c r="F51" s="183"/>
      <c r="G51" s="67"/>
      <c r="H51" s="186"/>
      <c r="I51" s="68"/>
      <c r="J51" s="64"/>
      <c r="K51" s="69">
        <v>44574</v>
      </c>
      <c r="L51" s="69"/>
      <c r="M51" s="207"/>
      <c r="N51" s="207"/>
    </row>
    <row r="52" spans="1:14" s="25" customFormat="1" ht="30.75" x14ac:dyDescent="0.2">
      <c r="A52" s="284"/>
      <c r="B52" s="253" t="s">
        <v>473</v>
      </c>
      <c r="C52" s="65"/>
      <c r="D52" s="66"/>
      <c r="E52" s="290"/>
      <c r="F52" s="183"/>
      <c r="G52" s="72"/>
      <c r="H52" s="186"/>
      <c r="I52" s="68"/>
      <c r="J52" s="64"/>
      <c r="K52" s="330" t="s">
        <v>475</v>
      </c>
      <c r="L52" s="69"/>
      <c r="M52" s="207"/>
      <c r="N52" s="207"/>
    </row>
    <row r="53" spans="1:14" s="25" customFormat="1" ht="30.75" x14ac:dyDescent="0.2">
      <c r="A53" s="285"/>
      <c r="B53" s="194"/>
      <c r="C53" s="75"/>
      <c r="D53" s="76"/>
      <c r="E53" s="291"/>
      <c r="F53" s="184"/>
      <c r="G53" s="78"/>
      <c r="H53" s="184"/>
      <c r="I53" s="78"/>
      <c r="J53" s="73"/>
      <c r="K53" s="79"/>
      <c r="L53" s="79"/>
      <c r="M53" s="208"/>
      <c r="N53" s="208"/>
    </row>
    <row r="54" spans="1:14" s="25" customFormat="1" ht="31.5" x14ac:dyDescent="0.25">
      <c r="A54" s="242">
        <v>10</v>
      </c>
      <c r="B54" s="34" t="s">
        <v>476</v>
      </c>
      <c r="C54" s="35">
        <v>9999899</v>
      </c>
      <c r="D54" s="51">
        <v>9991157</v>
      </c>
      <c r="E54" s="294" t="s">
        <v>330</v>
      </c>
      <c r="F54" s="178" t="s">
        <v>204</v>
      </c>
      <c r="G54" s="41">
        <v>9490000</v>
      </c>
      <c r="H54" s="178" t="s">
        <v>350</v>
      </c>
      <c r="I54" s="41">
        <v>6483967</v>
      </c>
      <c r="J54" s="52" t="s">
        <v>48</v>
      </c>
      <c r="K54" s="53" t="s">
        <v>481</v>
      </c>
      <c r="L54" s="53" t="s">
        <v>52</v>
      </c>
      <c r="M54" s="209" t="s">
        <v>209</v>
      </c>
      <c r="N54" s="209"/>
    </row>
    <row r="55" spans="1:14" s="25" customFormat="1" ht="30.75" x14ac:dyDescent="0.2">
      <c r="A55" s="242"/>
      <c r="B55" s="253" t="s">
        <v>477</v>
      </c>
      <c r="C55" s="35"/>
      <c r="D55" s="36"/>
      <c r="E55" s="295" t="s">
        <v>299</v>
      </c>
      <c r="F55" s="178" t="s">
        <v>479</v>
      </c>
      <c r="G55" s="37">
        <v>8442000</v>
      </c>
      <c r="H55" s="52"/>
      <c r="I55" s="38"/>
      <c r="J55" s="26" t="s">
        <v>175</v>
      </c>
      <c r="K55" s="39">
        <v>44575</v>
      </c>
      <c r="L55" s="39"/>
      <c r="M55" s="210"/>
      <c r="N55" s="210"/>
    </row>
    <row r="56" spans="1:14" s="25" customFormat="1" ht="30.75" x14ac:dyDescent="0.2">
      <c r="A56" s="242"/>
      <c r="B56" s="253" t="s">
        <v>478</v>
      </c>
      <c r="C56" s="35"/>
      <c r="D56" s="36"/>
      <c r="E56" s="261"/>
      <c r="F56" s="178" t="s">
        <v>480</v>
      </c>
      <c r="G56" s="41">
        <v>7670000</v>
      </c>
      <c r="H56" s="52"/>
      <c r="I56" s="38"/>
      <c r="J56" s="26"/>
      <c r="K56" s="330" t="s">
        <v>482</v>
      </c>
      <c r="L56" s="39"/>
      <c r="M56" s="210"/>
      <c r="N56" s="210"/>
    </row>
    <row r="57" spans="1:14" s="25" customFormat="1" ht="30.75" x14ac:dyDescent="0.2">
      <c r="A57" s="242"/>
      <c r="B57" s="189" t="s">
        <v>453</v>
      </c>
      <c r="C57" s="35"/>
      <c r="D57" s="36"/>
      <c r="E57" s="261"/>
      <c r="F57" s="178" t="s">
        <v>350</v>
      </c>
      <c r="G57" s="41">
        <v>6490000</v>
      </c>
      <c r="H57" s="52"/>
      <c r="I57" s="38"/>
      <c r="J57" s="26"/>
      <c r="K57" s="39"/>
      <c r="L57" s="39"/>
      <c r="M57" s="210"/>
      <c r="N57" s="210"/>
    </row>
    <row r="58" spans="1:14" s="25" customFormat="1" ht="30.75" x14ac:dyDescent="0.2">
      <c r="A58" s="242"/>
      <c r="B58" s="189"/>
      <c r="C58" s="35"/>
      <c r="D58" s="36"/>
      <c r="E58" s="261"/>
      <c r="F58" s="178"/>
      <c r="G58" s="83"/>
      <c r="H58" s="52"/>
      <c r="I58" s="38"/>
      <c r="J58" s="26"/>
      <c r="K58" s="39"/>
      <c r="L58" s="39"/>
      <c r="M58" s="210"/>
      <c r="N58" s="210"/>
    </row>
    <row r="59" spans="1:14" s="25" customFormat="1" ht="30.75" x14ac:dyDescent="0.2">
      <c r="A59" s="262"/>
      <c r="B59" s="195"/>
      <c r="C59" s="45"/>
      <c r="D59" s="46"/>
      <c r="E59" s="266"/>
      <c r="F59" s="181"/>
      <c r="G59" s="49"/>
      <c r="H59" s="181"/>
      <c r="I59" s="49"/>
      <c r="J59" s="43"/>
      <c r="K59" s="55"/>
      <c r="L59" s="55"/>
      <c r="M59" s="211"/>
      <c r="N59" s="211"/>
    </row>
    <row r="60" spans="1:14" s="25" customFormat="1" ht="31.5" x14ac:dyDescent="0.25">
      <c r="A60" s="242">
        <v>11</v>
      </c>
      <c r="B60" s="34" t="s">
        <v>485</v>
      </c>
      <c r="C60" s="35">
        <v>214000</v>
      </c>
      <c r="D60" s="51">
        <v>213982.88</v>
      </c>
      <c r="E60" s="289" t="s">
        <v>13</v>
      </c>
      <c r="F60" s="178" t="s">
        <v>75</v>
      </c>
      <c r="G60" s="41">
        <v>207483.7</v>
      </c>
      <c r="H60" s="178" t="s">
        <v>75</v>
      </c>
      <c r="I60" s="41">
        <v>207483.7</v>
      </c>
      <c r="J60" s="32" t="s">
        <v>19</v>
      </c>
      <c r="K60" s="53" t="s">
        <v>487</v>
      </c>
      <c r="L60" s="53" t="s">
        <v>40</v>
      </c>
      <c r="M60" s="209" t="s">
        <v>209</v>
      </c>
      <c r="N60" s="206"/>
    </row>
    <row r="61" spans="1:14" s="25" customFormat="1" ht="30.75" x14ac:dyDescent="0.2">
      <c r="A61" s="242"/>
      <c r="B61" s="189" t="s">
        <v>77</v>
      </c>
      <c r="C61" s="35"/>
      <c r="D61" s="36"/>
      <c r="E61" s="242"/>
      <c r="F61" s="178"/>
      <c r="G61" s="37"/>
      <c r="H61" s="52"/>
      <c r="I61" s="38"/>
      <c r="J61" s="26"/>
      <c r="K61" s="39">
        <v>44581</v>
      </c>
      <c r="L61" s="39"/>
      <c r="M61" s="207"/>
      <c r="N61" s="207"/>
    </row>
    <row r="62" spans="1:14" s="25" customFormat="1" ht="30.75" x14ac:dyDescent="0.2">
      <c r="A62" s="242"/>
      <c r="B62" s="189" t="s">
        <v>486</v>
      </c>
      <c r="C62" s="35"/>
      <c r="D62" s="36"/>
      <c r="E62" s="261"/>
      <c r="F62" s="178"/>
      <c r="G62" s="41"/>
      <c r="H62" s="52"/>
      <c r="I62" s="38"/>
      <c r="J62" s="26"/>
      <c r="K62" s="330" t="s">
        <v>488</v>
      </c>
      <c r="L62" s="39"/>
      <c r="M62" s="207"/>
      <c r="N62" s="207"/>
    </row>
    <row r="63" spans="1:14" s="25" customFormat="1" ht="30.75" x14ac:dyDescent="0.2">
      <c r="A63" s="262"/>
      <c r="B63" s="195"/>
      <c r="C63" s="45"/>
      <c r="D63" s="46"/>
      <c r="E63" s="266"/>
      <c r="F63" s="181"/>
      <c r="G63" s="49"/>
      <c r="H63" s="181"/>
      <c r="I63" s="49"/>
      <c r="J63" s="43"/>
      <c r="K63" s="55"/>
      <c r="L63" s="55"/>
      <c r="M63" s="208"/>
      <c r="N63" s="208"/>
    </row>
    <row r="64" spans="1:14" s="25" customFormat="1" ht="31.5" x14ac:dyDescent="0.25">
      <c r="A64" s="242">
        <v>12</v>
      </c>
      <c r="B64" s="243" t="s">
        <v>432</v>
      </c>
      <c r="C64" s="35">
        <v>203300</v>
      </c>
      <c r="D64" s="51">
        <v>159388</v>
      </c>
      <c r="E64" s="289" t="s">
        <v>13</v>
      </c>
      <c r="F64" s="178" t="s">
        <v>491</v>
      </c>
      <c r="G64" s="41">
        <v>153772</v>
      </c>
      <c r="H64" s="178" t="s">
        <v>491</v>
      </c>
      <c r="I64" s="41">
        <v>153772</v>
      </c>
      <c r="J64" s="32" t="s">
        <v>19</v>
      </c>
      <c r="K64" s="53" t="s">
        <v>492</v>
      </c>
      <c r="L64" s="53" t="s">
        <v>54</v>
      </c>
      <c r="M64" s="209" t="s">
        <v>209</v>
      </c>
      <c r="N64" s="209"/>
    </row>
    <row r="65" spans="1:14" s="25" customFormat="1" ht="30.75" x14ac:dyDescent="0.2">
      <c r="A65" s="242"/>
      <c r="B65" s="189" t="s">
        <v>489</v>
      </c>
      <c r="C65" s="35"/>
      <c r="D65" s="36"/>
      <c r="E65" s="242"/>
      <c r="F65" s="178"/>
      <c r="G65" s="37"/>
      <c r="H65" s="52"/>
      <c r="I65" s="38"/>
      <c r="J65" s="26"/>
      <c r="K65" s="39">
        <v>44581</v>
      </c>
      <c r="L65" s="39"/>
      <c r="M65" s="210"/>
      <c r="N65" s="210"/>
    </row>
    <row r="66" spans="1:14" s="25" customFormat="1" ht="30.75" x14ac:dyDescent="0.2">
      <c r="A66" s="242"/>
      <c r="B66" s="189" t="s">
        <v>490</v>
      </c>
      <c r="C66" s="35"/>
      <c r="D66" s="36"/>
      <c r="E66" s="261"/>
      <c r="F66" s="178"/>
      <c r="G66" s="41"/>
      <c r="H66" s="52"/>
      <c r="I66" s="38"/>
      <c r="J66" s="26"/>
      <c r="K66" s="330" t="s">
        <v>493</v>
      </c>
      <c r="L66" s="39"/>
      <c r="M66" s="210"/>
      <c r="N66" s="210"/>
    </row>
    <row r="67" spans="1:14" s="25" customFormat="1" ht="30.75" x14ac:dyDescent="0.2">
      <c r="A67" s="262"/>
      <c r="B67" s="195"/>
      <c r="C67" s="45"/>
      <c r="D67" s="46"/>
      <c r="E67" s="266"/>
      <c r="F67" s="181"/>
      <c r="G67" s="49"/>
      <c r="H67" s="181"/>
      <c r="I67" s="49"/>
      <c r="J67" s="43"/>
      <c r="K67" s="55"/>
      <c r="L67" s="55"/>
      <c r="M67" s="211"/>
      <c r="N67" s="211"/>
    </row>
    <row r="68" spans="1:14" s="25" customFormat="1" ht="31.5" x14ac:dyDescent="0.25">
      <c r="A68" s="242">
        <v>13</v>
      </c>
      <c r="B68" s="34" t="s">
        <v>476</v>
      </c>
      <c r="C68" s="35">
        <v>2782000</v>
      </c>
      <c r="D68" s="51">
        <v>2602800</v>
      </c>
      <c r="E68" s="294" t="s">
        <v>330</v>
      </c>
      <c r="F68" s="178" t="s">
        <v>416</v>
      </c>
      <c r="G68" s="41">
        <v>2082240</v>
      </c>
      <c r="H68" s="178" t="s">
        <v>416</v>
      </c>
      <c r="I68" s="41">
        <v>2081760</v>
      </c>
      <c r="J68" s="52" t="s">
        <v>48</v>
      </c>
      <c r="K68" s="53" t="s">
        <v>496</v>
      </c>
      <c r="L68" s="53" t="s">
        <v>58</v>
      </c>
      <c r="M68" s="212" t="s">
        <v>209</v>
      </c>
      <c r="N68" s="212"/>
    </row>
    <row r="69" spans="1:14" s="25" customFormat="1" ht="30.75" x14ac:dyDescent="0.2">
      <c r="A69" s="242"/>
      <c r="B69" s="34" t="s">
        <v>494</v>
      </c>
      <c r="C69" s="35"/>
      <c r="D69" s="36"/>
      <c r="E69" s="295" t="s">
        <v>299</v>
      </c>
      <c r="F69" s="178"/>
      <c r="G69" s="37"/>
      <c r="H69" s="52"/>
      <c r="I69" s="38"/>
      <c r="J69" s="26" t="s">
        <v>175</v>
      </c>
      <c r="K69" s="39">
        <v>44575</v>
      </c>
      <c r="L69" s="39"/>
      <c r="M69" s="213"/>
      <c r="N69" s="213"/>
    </row>
    <row r="70" spans="1:14" s="25" customFormat="1" ht="30.75" x14ac:dyDescent="0.2">
      <c r="A70" s="242"/>
      <c r="B70" s="189" t="s">
        <v>495</v>
      </c>
      <c r="C70" s="35"/>
      <c r="D70" s="36"/>
      <c r="E70" s="261"/>
      <c r="F70" s="178"/>
      <c r="G70" s="41"/>
      <c r="H70" s="52"/>
      <c r="I70" s="38"/>
      <c r="J70" s="26"/>
      <c r="K70" s="330" t="s">
        <v>497</v>
      </c>
      <c r="L70" s="39"/>
      <c r="M70" s="213"/>
      <c r="N70" s="213"/>
    </row>
    <row r="71" spans="1:14" s="25" customFormat="1" ht="30.75" x14ac:dyDescent="0.2">
      <c r="A71" s="242"/>
      <c r="B71" s="189" t="s">
        <v>453</v>
      </c>
      <c r="C71" s="35"/>
      <c r="D71" s="36"/>
      <c r="E71" s="261"/>
      <c r="F71" s="178"/>
      <c r="G71" s="41"/>
      <c r="H71" s="52"/>
      <c r="I71" s="38"/>
      <c r="J71" s="26"/>
      <c r="K71" s="39"/>
      <c r="L71" s="39"/>
      <c r="M71" s="213"/>
      <c r="N71" s="213"/>
    </row>
    <row r="72" spans="1:14" s="25" customFormat="1" ht="30.75" x14ac:dyDescent="0.2">
      <c r="A72" s="262"/>
      <c r="B72" s="195"/>
      <c r="C72" s="45"/>
      <c r="D72" s="46"/>
      <c r="E72" s="266"/>
      <c r="F72" s="180"/>
      <c r="G72" s="49"/>
      <c r="H72" s="181"/>
      <c r="I72" s="49"/>
      <c r="J72" s="43"/>
      <c r="K72" s="55"/>
      <c r="L72" s="55"/>
      <c r="M72" s="214"/>
      <c r="N72" s="214"/>
    </row>
    <row r="73" spans="1:14" s="25" customFormat="1" ht="37.5" customHeight="1" x14ac:dyDescent="0.25">
      <c r="A73" s="242">
        <v>14</v>
      </c>
      <c r="B73" s="243" t="s">
        <v>432</v>
      </c>
      <c r="C73" s="35">
        <v>235400</v>
      </c>
      <c r="D73" s="51">
        <v>205405</v>
      </c>
      <c r="E73" s="289" t="s">
        <v>13</v>
      </c>
      <c r="F73" s="178" t="s">
        <v>204</v>
      </c>
      <c r="G73" s="41">
        <v>198303</v>
      </c>
      <c r="H73" s="178" t="s">
        <v>204</v>
      </c>
      <c r="I73" s="41">
        <v>198303</v>
      </c>
      <c r="J73" s="32" t="s">
        <v>19</v>
      </c>
      <c r="K73" s="53" t="s">
        <v>500</v>
      </c>
      <c r="L73" s="53" t="s">
        <v>54</v>
      </c>
      <c r="M73" s="203" t="s">
        <v>209</v>
      </c>
      <c r="N73" s="203"/>
    </row>
    <row r="74" spans="1:14" s="25" customFormat="1" ht="37.5" customHeight="1" x14ac:dyDescent="0.25">
      <c r="A74" s="242"/>
      <c r="B74" s="34" t="s">
        <v>498</v>
      </c>
      <c r="C74" s="35"/>
      <c r="D74" s="51"/>
      <c r="E74" s="261"/>
      <c r="F74" s="178"/>
      <c r="G74" s="41"/>
      <c r="H74" s="178"/>
      <c r="I74" s="83"/>
      <c r="J74" s="26"/>
      <c r="K74" s="39">
        <v>44581</v>
      </c>
      <c r="L74" s="53"/>
      <c r="M74" s="204"/>
      <c r="N74" s="204"/>
    </row>
    <row r="75" spans="1:14" s="25" customFormat="1" ht="37.5" customHeight="1" x14ac:dyDescent="0.25">
      <c r="A75" s="262"/>
      <c r="B75" s="348" t="s">
        <v>499</v>
      </c>
      <c r="C75" s="45"/>
      <c r="D75" s="350"/>
      <c r="E75" s="266"/>
      <c r="F75" s="180"/>
      <c r="G75" s="48"/>
      <c r="H75" s="180"/>
      <c r="I75" s="351"/>
      <c r="J75" s="43"/>
      <c r="K75" s="352" t="s">
        <v>501</v>
      </c>
      <c r="L75" s="353"/>
      <c r="M75" s="205"/>
      <c r="N75" s="205"/>
    </row>
    <row r="76" spans="1:14" s="25" customFormat="1" ht="30.75" x14ac:dyDescent="0.25">
      <c r="A76" s="242">
        <v>15</v>
      </c>
      <c r="B76" s="253" t="s">
        <v>432</v>
      </c>
      <c r="C76" s="35">
        <v>235400</v>
      </c>
      <c r="D76" s="51">
        <v>210576</v>
      </c>
      <c r="E76" s="293" t="s">
        <v>13</v>
      </c>
      <c r="F76" s="178" t="s">
        <v>125</v>
      </c>
      <c r="G76" s="41">
        <v>203162</v>
      </c>
      <c r="H76" s="178" t="s">
        <v>125</v>
      </c>
      <c r="I76" s="41">
        <v>203162</v>
      </c>
      <c r="J76" s="52" t="s">
        <v>19</v>
      </c>
      <c r="K76" s="53" t="s">
        <v>503</v>
      </c>
      <c r="L76" s="53" t="s">
        <v>54</v>
      </c>
      <c r="M76" s="204" t="s">
        <v>209</v>
      </c>
      <c r="N76" s="204"/>
    </row>
    <row r="77" spans="1:14" s="25" customFormat="1" ht="30.75" x14ac:dyDescent="0.25">
      <c r="A77" s="242"/>
      <c r="B77" s="34" t="s">
        <v>502</v>
      </c>
      <c r="C77" s="35"/>
      <c r="D77" s="51"/>
      <c r="E77" s="261"/>
      <c r="F77" s="178"/>
      <c r="G77" s="41"/>
      <c r="H77" s="178"/>
      <c r="I77" s="83"/>
      <c r="J77" s="26"/>
      <c r="K77" s="39">
        <v>44582</v>
      </c>
      <c r="L77" s="53"/>
      <c r="M77" s="204"/>
      <c r="N77" s="204"/>
    </row>
    <row r="78" spans="1:14" s="25" customFormat="1" ht="30.75" x14ac:dyDescent="0.25">
      <c r="A78" s="242"/>
      <c r="B78" s="189"/>
      <c r="C78" s="35"/>
      <c r="D78" s="51"/>
      <c r="E78" s="261"/>
      <c r="F78" s="178"/>
      <c r="G78" s="41"/>
      <c r="H78" s="178"/>
      <c r="I78" s="83"/>
      <c r="J78" s="26"/>
      <c r="K78" s="330" t="s">
        <v>504</v>
      </c>
      <c r="L78" s="53"/>
      <c r="M78" s="204"/>
      <c r="N78" s="204"/>
    </row>
    <row r="79" spans="1:14" s="25" customFormat="1" ht="30.75" x14ac:dyDescent="0.2">
      <c r="A79" s="262"/>
      <c r="B79" s="195"/>
      <c r="C79" s="45"/>
      <c r="D79" s="46"/>
      <c r="E79" s="266"/>
      <c r="F79" s="180"/>
      <c r="G79" s="49"/>
      <c r="H79" s="181"/>
      <c r="I79" s="49"/>
      <c r="J79" s="43"/>
      <c r="K79" s="55"/>
      <c r="L79" s="55"/>
      <c r="M79" s="205"/>
      <c r="N79" s="205"/>
    </row>
    <row r="80" spans="1:14" s="25" customFormat="1" ht="31.5" x14ac:dyDescent="0.25">
      <c r="A80" s="242">
        <v>16</v>
      </c>
      <c r="B80" s="243" t="s">
        <v>432</v>
      </c>
      <c r="C80" s="35">
        <v>342400</v>
      </c>
      <c r="D80" s="51">
        <v>236574</v>
      </c>
      <c r="E80" s="289" t="s">
        <v>13</v>
      </c>
      <c r="F80" s="178" t="s">
        <v>508</v>
      </c>
      <c r="G80" s="41">
        <v>228239</v>
      </c>
      <c r="H80" s="178" t="s">
        <v>508</v>
      </c>
      <c r="I80" s="41">
        <v>228239</v>
      </c>
      <c r="J80" s="32" t="s">
        <v>19</v>
      </c>
      <c r="K80" s="53" t="s">
        <v>509</v>
      </c>
      <c r="L80" s="53" t="s">
        <v>54</v>
      </c>
      <c r="M80" s="203" t="s">
        <v>209</v>
      </c>
      <c r="N80" s="203"/>
    </row>
    <row r="81" spans="1:14" s="25" customFormat="1" ht="30.75" x14ac:dyDescent="0.25">
      <c r="A81" s="242"/>
      <c r="B81" s="34" t="s">
        <v>505</v>
      </c>
      <c r="C81" s="35"/>
      <c r="D81" s="51"/>
      <c r="E81" s="261"/>
      <c r="F81" s="178"/>
      <c r="G81" s="41"/>
      <c r="H81" s="178"/>
      <c r="I81" s="83"/>
      <c r="J81" s="26"/>
      <c r="K81" s="39">
        <v>44588</v>
      </c>
      <c r="L81" s="53"/>
      <c r="M81" s="204"/>
      <c r="N81" s="204"/>
    </row>
    <row r="82" spans="1:14" s="25" customFormat="1" ht="30.75" x14ac:dyDescent="0.25">
      <c r="A82" s="242"/>
      <c r="B82" s="189" t="s">
        <v>506</v>
      </c>
      <c r="C82" s="35"/>
      <c r="D82" s="51"/>
      <c r="E82" s="261"/>
      <c r="F82" s="178"/>
      <c r="G82" s="41"/>
      <c r="H82" s="178"/>
      <c r="I82" s="83"/>
      <c r="J82" s="26"/>
      <c r="K82" s="330" t="s">
        <v>510</v>
      </c>
      <c r="L82" s="53"/>
      <c r="M82" s="204"/>
      <c r="N82" s="204"/>
    </row>
    <row r="83" spans="1:14" s="25" customFormat="1" ht="30.75" x14ac:dyDescent="0.2">
      <c r="A83" s="242"/>
      <c r="B83" s="189" t="s">
        <v>507</v>
      </c>
      <c r="C83" s="35"/>
      <c r="D83" s="36"/>
      <c r="E83" s="242"/>
      <c r="F83" s="178"/>
      <c r="G83" s="37"/>
      <c r="H83" s="52"/>
      <c r="I83" s="38"/>
      <c r="J83" s="26"/>
      <c r="K83" s="39"/>
      <c r="L83" s="39"/>
      <c r="M83" s="204"/>
      <c r="N83" s="204"/>
    </row>
    <row r="84" spans="1:14" s="25" customFormat="1" ht="30.75" x14ac:dyDescent="0.2">
      <c r="A84" s="262"/>
      <c r="B84" s="195"/>
      <c r="C84" s="45"/>
      <c r="D84" s="46"/>
      <c r="E84" s="266"/>
      <c r="F84" s="180"/>
      <c r="G84" s="49"/>
      <c r="H84" s="181"/>
      <c r="I84" s="49"/>
      <c r="J84" s="43"/>
      <c r="K84" s="55"/>
      <c r="L84" s="55"/>
      <c r="M84" s="205"/>
      <c r="N84" s="205"/>
    </row>
    <row r="85" spans="1:14" s="25" customFormat="1" ht="31.5" x14ac:dyDescent="0.25">
      <c r="A85" s="242">
        <v>17</v>
      </c>
      <c r="B85" s="189" t="s">
        <v>511</v>
      </c>
      <c r="C85" s="35">
        <v>1027200</v>
      </c>
      <c r="D85" s="51">
        <v>979441</v>
      </c>
      <c r="E85" s="294" t="s">
        <v>330</v>
      </c>
      <c r="F85" s="178" t="s">
        <v>106</v>
      </c>
      <c r="G85" s="41">
        <v>705000</v>
      </c>
      <c r="H85" s="178" t="s">
        <v>106</v>
      </c>
      <c r="I85" s="41">
        <v>704826</v>
      </c>
      <c r="J85" s="52" t="s">
        <v>48</v>
      </c>
      <c r="K85" s="53" t="s">
        <v>514</v>
      </c>
      <c r="L85" s="53" t="s">
        <v>58</v>
      </c>
      <c r="M85" s="200" t="s">
        <v>209</v>
      </c>
      <c r="N85" s="200"/>
    </row>
    <row r="86" spans="1:14" s="25" customFormat="1" ht="31.5" x14ac:dyDescent="0.2">
      <c r="A86" s="242"/>
      <c r="B86" s="189" t="s">
        <v>512</v>
      </c>
      <c r="C86" s="35"/>
      <c r="D86" s="36"/>
      <c r="E86" s="295" t="s">
        <v>299</v>
      </c>
      <c r="F86" s="178" t="s">
        <v>350</v>
      </c>
      <c r="G86" s="37">
        <v>755000</v>
      </c>
      <c r="H86" s="52"/>
      <c r="I86" s="38"/>
      <c r="J86" s="26" t="s">
        <v>175</v>
      </c>
      <c r="K86" s="39">
        <v>44585</v>
      </c>
      <c r="L86" s="39"/>
      <c r="M86" s="201"/>
      <c r="N86" s="201"/>
    </row>
    <row r="87" spans="1:14" s="25" customFormat="1" ht="30.75" x14ac:dyDescent="0.2">
      <c r="A87" s="242"/>
      <c r="B87" s="189" t="s">
        <v>453</v>
      </c>
      <c r="C87" s="35"/>
      <c r="D87" s="36"/>
      <c r="E87" s="261"/>
      <c r="F87" s="178" t="s">
        <v>513</v>
      </c>
      <c r="G87" s="41">
        <v>910880</v>
      </c>
      <c r="H87" s="52"/>
      <c r="I87" s="38"/>
      <c r="J87" s="26"/>
      <c r="K87" s="330" t="s">
        <v>515</v>
      </c>
      <c r="L87" s="39"/>
      <c r="M87" s="201"/>
      <c r="N87" s="201"/>
    </row>
    <row r="88" spans="1:14" s="25" customFormat="1" ht="30.75" x14ac:dyDescent="0.2">
      <c r="A88" s="262"/>
      <c r="B88" s="195"/>
      <c r="C88" s="45"/>
      <c r="D88" s="46"/>
      <c r="E88" s="266"/>
      <c r="F88" s="181"/>
      <c r="G88" s="49"/>
      <c r="H88" s="181"/>
      <c r="I88" s="49"/>
      <c r="J88" s="43"/>
      <c r="K88" s="55"/>
      <c r="L88" s="55"/>
      <c r="M88" s="202"/>
      <c r="N88" s="202"/>
    </row>
    <row r="89" spans="1:14" s="25" customFormat="1" ht="30.75" x14ac:dyDescent="0.25">
      <c r="A89" s="282">
        <v>18</v>
      </c>
      <c r="B89" s="34" t="s">
        <v>516</v>
      </c>
      <c r="C89" s="35">
        <v>267500</v>
      </c>
      <c r="D89" s="51">
        <v>232186</v>
      </c>
      <c r="E89" s="293" t="s">
        <v>13</v>
      </c>
      <c r="F89" s="178" t="s">
        <v>210</v>
      </c>
      <c r="G89" s="41">
        <v>224038</v>
      </c>
      <c r="H89" s="178" t="s">
        <v>210</v>
      </c>
      <c r="I89" s="41">
        <v>224038</v>
      </c>
      <c r="J89" s="52" t="s">
        <v>19</v>
      </c>
      <c r="K89" s="53" t="s">
        <v>518</v>
      </c>
      <c r="L89" s="53" t="s">
        <v>54</v>
      </c>
      <c r="M89" s="200" t="s">
        <v>209</v>
      </c>
      <c r="N89" s="200"/>
    </row>
    <row r="90" spans="1:14" s="25" customFormat="1" ht="30.75" x14ac:dyDescent="0.2">
      <c r="A90" s="242"/>
      <c r="B90" s="34" t="s">
        <v>517</v>
      </c>
      <c r="C90" s="35"/>
      <c r="D90" s="36"/>
      <c r="E90" s="242"/>
      <c r="F90" s="178"/>
      <c r="G90" s="37"/>
      <c r="H90" s="52"/>
      <c r="I90" s="38"/>
      <c r="J90" s="26"/>
      <c r="K90" s="39">
        <v>44586</v>
      </c>
      <c r="L90" s="39"/>
      <c r="M90" s="201"/>
      <c r="N90" s="201"/>
    </row>
    <row r="91" spans="1:14" s="25" customFormat="1" ht="30.75" x14ac:dyDescent="0.2">
      <c r="A91" s="262"/>
      <c r="B91" s="348" t="s">
        <v>545</v>
      </c>
      <c r="C91" s="45"/>
      <c r="D91" s="46"/>
      <c r="E91" s="266"/>
      <c r="F91" s="180"/>
      <c r="G91" s="355"/>
      <c r="H91" s="181"/>
      <c r="I91" s="49"/>
      <c r="J91" s="43"/>
      <c r="K91" s="352" t="s">
        <v>519</v>
      </c>
      <c r="L91" s="50"/>
      <c r="M91" s="202"/>
      <c r="N91" s="202"/>
    </row>
    <row r="92" spans="1:14" s="25" customFormat="1" ht="30.75" x14ac:dyDescent="0.25">
      <c r="A92" s="242">
        <v>19</v>
      </c>
      <c r="B92" s="189" t="s">
        <v>520</v>
      </c>
      <c r="C92" s="35">
        <v>41730</v>
      </c>
      <c r="D92" s="51">
        <v>41730</v>
      </c>
      <c r="E92" s="293" t="s">
        <v>13</v>
      </c>
      <c r="F92" s="248" t="s">
        <v>264</v>
      </c>
      <c r="G92" s="41">
        <v>41730</v>
      </c>
      <c r="H92" s="248" t="s">
        <v>264</v>
      </c>
      <c r="I92" s="41">
        <v>41730</v>
      </c>
      <c r="J92" s="52" t="s">
        <v>19</v>
      </c>
      <c r="K92" s="354" t="s">
        <v>521</v>
      </c>
      <c r="L92" s="53" t="s">
        <v>22</v>
      </c>
      <c r="M92" s="201"/>
      <c r="N92" s="201" t="s">
        <v>209</v>
      </c>
    </row>
    <row r="93" spans="1:14" s="25" customFormat="1" ht="30.75" x14ac:dyDescent="0.2">
      <c r="A93" s="242"/>
      <c r="B93" s="189"/>
      <c r="C93" s="35"/>
      <c r="D93" s="36"/>
      <c r="E93" s="242"/>
      <c r="F93" s="178"/>
      <c r="G93" s="37"/>
      <c r="H93" s="52"/>
      <c r="I93" s="38"/>
      <c r="J93" s="26"/>
      <c r="K93" s="39">
        <v>44588</v>
      </c>
      <c r="L93" s="39"/>
      <c r="M93" s="201"/>
      <c r="N93" s="201"/>
    </row>
    <row r="94" spans="1:14" s="25" customFormat="1" ht="30.75" x14ac:dyDescent="0.2">
      <c r="A94" s="262"/>
      <c r="B94" s="195"/>
      <c r="C94" s="45"/>
      <c r="D94" s="46"/>
      <c r="E94" s="266"/>
      <c r="F94" s="181"/>
      <c r="G94" s="49"/>
      <c r="H94" s="181"/>
      <c r="I94" s="49"/>
      <c r="J94" s="43"/>
      <c r="K94" s="55"/>
      <c r="L94" s="55"/>
      <c r="M94" s="202"/>
      <c r="N94" s="202"/>
    </row>
    <row r="95" spans="1:14" s="25" customFormat="1" ht="30.75" x14ac:dyDescent="0.2">
      <c r="A95" s="242">
        <v>20</v>
      </c>
      <c r="B95" s="197" t="s">
        <v>522</v>
      </c>
      <c r="C95" s="35">
        <v>321000</v>
      </c>
      <c r="D95" s="36">
        <v>294502</v>
      </c>
      <c r="E95" s="289" t="s">
        <v>13</v>
      </c>
      <c r="F95" s="179" t="s">
        <v>525</v>
      </c>
      <c r="G95" s="38" t="s">
        <v>526</v>
      </c>
      <c r="H95" s="179" t="s">
        <v>525</v>
      </c>
      <c r="I95" s="38" t="s">
        <v>526</v>
      </c>
      <c r="J95" s="32" t="s">
        <v>19</v>
      </c>
      <c r="K95" s="241" t="s">
        <v>527</v>
      </c>
      <c r="L95" s="241" t="s">
        <v>58</v>
      </c>
      <c r="M95" s="201" t="s">
        <v>209</v>
      </c>
      <c r="N95" s="201"/>
    </row>
    <row r="96" spans="1:14" s="25" customFormat="1" ht="30.75" x14ac:dyDescent="0.2">
      <c r="A96" s="242"/>
      <c r="B96" s="197" t="s">
        <v>523</v>
      </c>
      <c r="C96" s="35"/>
      <c r="D96" s="36"/>
      <c r="E96" s="261"/>
      <c r="F96" s="52"/>
      <c r="G96" s="38"/>
      <c r="H96" s="52"/>
      <c r="I96" s="38"/>
      <c r="J96" s="26"/>
      <c r="K96" s="39">
        <v>44588</v>
      </c>
      <c r="L96" s="241"/>
      <c r="M96" s="201"/>
      <c r="N96" s="201"/>
    </row>
    <row r="97" spans="1:14" s="25" customFormat="1" ht="30.75" x14ac:dyDescent="0.2">
      <c r="A97" s="242"/>
      <c r="B97" s="197" t="s">
        <v>524</v>
      </c>
      <c r="C97" s="35"/>
      <c r="D97" s="36"/>
      <c r="E97" s="261"/>
      <c r="F97" s="52"/>
      <c r="G97" s="38"/>
      <c r="H97" s="52"/>
      <c r="I97" s="38"/>
      <c r="J97" s="26"/>
      <c r="K97" s="39" t="s">
        <v>528</v>
      </c>
      <c r="L97" s="241"/>
      <c r="M97" s="201"/>
      <c r="N97" s="201"/>
    </row>
    <row r="98" spans="1:14" s="25" customFormat="1" ht="30.75" x14ac:dyDescent="0.2">
      <c r="A98" s="262"/>
      <c r="B98" s="195"/>
      <c r="C98" s="45"/>
      <c r="D98" s="46"/>
      <c r="E98" s="266"/>
      <c r="F98" s="181"/>
      <c r="G98" s="49"/>
      <c r="H98" s="181"/>
      <c r="I98" s="49"/>
      <c r="J98" s="43"/>
      <c r="K98" s="55"/>
      <c r="L98" s="55"/>
      <c r="M98" s="202"/>
      <c r="N98" s="202"/>
    </row>
    <row r="99" spans="1:14" s="25" customFormat="1" ht="30.75" x14ac:dyDescent="0.25">
      <c r="A99" s="242">
        <v>21</v>
      </c>
      <c r="B99" s="243" t="s">
        <v>432</v>
      </c>
      <c r="C99" s="35">
        <v>499904</v>
      </c>
      <c r="D99" s="51">
        <v>443012</v>
      </c>
      <c r="E99" s="293" t="s">
        <v>13</v>
      </c>
      <c r="F99" s="178" t="s">
        <v>421</v>
      </c>
      <c r="G99" s="41">
        <v>427244</v>
      </c>
      <c r="H99" s="178" t="s">
        <v>421</v>
      </c>
      <c r="I99" s="41">
        <v>427244</v>
      </c>
      <c r="J99" s="52" t="s">
        <v>19</v>
      </c>
      <c r="K99" s="53" t="s">
        <v>531</v>
      </c>
      <c r="L99" s="53" t="s">
        <v>54</v>
      </c>
      <c r="M99" s="200" t="s">
        <v>209</v>
      </c>
      <c r="N99" s="201"/>
    </row>
    <row r="100" spans="1:14" s="25" customFormat="1" ht="30.75" x14ac:dyDescent="0.2">
      <c r="A100" s="242"/>
      <c r="B100" s="189" t="s">
        <v>529</v>
      </c>
      <c r="C100" s="35"/>
      <c r="D100" s="36"/>
      <c r="E100" s="242"/>
      <c r="F100" s="178"/>
      <c r="G100" s="37"/>
      <c r="H100" s="52"/>
      <c r="I100" s="38"/>
      <c r="J100" s="26"/>
      <c r="K100" s="39">
        <v>44587</v>
      </c>
      <c r="L100" s="39"/>
      <c r="M100" s="201"/>
      <c r="N100" s="201"/>
    </row>
    <row r="101" spans="1:14" s="25" customFormat="1" ht="30.75" x14ac:dyDescent="0.2">
      <c r="A101" s="242"/>
      <c r="B101" s="189" t="s">
        <v>530</v>
      </c>
      <c r="C101" s="35"/>
      <c r="D101" s="36"/>
      <c r="E101" s="261"/>
      <c r="F101" s="178"/>
      <c r="G101" s="41"/>
      <c r="H101" s="52"/>
      <c r="I101" s="38"/>
      <c r="J101" s="26"/>
      <c r="K101" s="39" t="s">
        <v>532</v>
      </c>
      <c r="L101" s="39"/>
      <c r="M101" s="201"/>
      <c r="N101" s="201"/>
    </row>
    <row r="102" spans="1:14" s="25" customFormat="1" ht="30.75" x14ac:dyDescent="0.2">
      <c r="A102" s="262"/>
      <c r="B102" s="195"/>
      <c r="C102" s="45"/>
      <c r="D102" s="46"/>
      <c r="E102" s="266"/>
      <c r="F102" s="181"/>
      <c r="G102" s="49"/>
      <c r="H102" s="181"/>
      <c r="I102" s="49"/>
      <c r="J102" s="43"/>
      <c r="K102" s="55"/>
      <c r="L102" s="55"/>
      <c r="M102" s="202"/>
      <c r="N102" s="202"/>
    </row>
    <row r="103" spans="1:14" s="25" customFormat="1" ht="31.5" x14ac:dyDescent="0.25">
      <c r="A103" s="282">
        <v>22</v>
      </c>
      <c r="B103" s="189" t="s">
        <v>533</v>
      </c>
      <c r="C103" s="35">
        <v>23015.7</v>
      </c>
      <c r="D103" s="51">
        <v>23015.7</v>
      </c>
      <c r="E103" s="293" t="s">
        <v>13</v>
      </c>
      <c r="F103" s="178" t="s">
        <v>534</v>
      </c>
      <c r="G103" s="51">
        <v>23015.7</v>
      </c>
      <c r="H103" s="178" t="s">
        <v>534</v>
      </c>
      <c r="I103" s="51">
        <v>23015.7</v>
      </c>
      <c r="J103" s="52" t="s">
        <v>19</v>
      </c>
      <c r="K103" s="53">
        <v>3300052787</v>
      </c>
      <c r="L103" s="53" t="s">
        <v>358</v>
      </c>
      <c r="M103" s="200"/>
      <c r="N103" s="200" t="s">
        <v>209</v>
      </c>
    </row>
    <row r="104" spans="1:14" s="25" customFormat="1" ht="30.75" x14ac:dyDescent="0.2">
      <c r="A104" s="242"/>
      <c r="B104" s="189"/>
      <c r="C104" s="35"/>
      <c r="D104" s="36"/>
      <c r="E104" s="242"/>
      <c r="F104" s="178"/>
      <c r="G104" s="37"/>
      <c r="H104" s="52"/>
      <c r="I104" s="38"/>
      <c r="J104" s="26"/>
      <c r="K104" s="39">
        <v>44589</v>
      </c>
      <c r="L104" s="39"/>
      <c r="M104" s="201"/>
      <c r="N104" s="201"/>
    </row>
    <row r="105" spans="1:14" s="25" customFormat="1" ht="30.75" x14ac:dyDescent="0.2">
      <c r="A105" s="262"/>
      <c r="B105" s="195"/>
      <c r="C105" s="45"/>
      <c r="D105" s="46"/>
      <c r="E105" s="266"/>
      <c r="F105" s="181"/>
      <c r="G105" s="49"/>
      <c r="H105" s="181"/>
      <c r="I105" s="49"/>
      <c r="J105" s="43"/>
      <c r="K105" s="55"/>
      <c r="L105" s="55"/>
      <c r="M105" s="202"/>
      <c r="N105" s="202"/>
    </row>
    <row r="106" spans="1:14" s="25" customFormat="1" ht="30.75" x14ac:dyDescent="0.25">
      <c r="A106" s="282">
        <v>23</v>
      </c>
      <c r="B106" s="189" t="s">
        <v>535</v>
      </c>
      <c r="C106" s="35">
        <v>262663.59999999998</v>
      </c>
      <c r="D106" s="51">
        <v>262663.59999999998</v>
      </c>
      <c r="E106" s="293" t="s">
        <v>13</v>
      </c>
      <c r="F106" s="182" t="s">
        <v>215</v>
      </c>
      <c r="G106" s="51">
        <v>262663.59999999998</v>
      </c>
      <c r="H106" s="182" t="s">
        <v>215</v>
      </c>
      <c r="I106" s="51">
        <v>262663.59999999998</v>
      </c>
      <c r="J106" s="52" t="s">
        <v>19</v>
      </c>
      <c r="K106" s="53">
        <v>3300052788</v>
      </c>
      <c r="L106" s="53" t="s">
        <v>358</v>
      </c>
      <c r="M106" s="201" t="s">
        <v>209</v>
      </c>
      <c r="N106" s="200"/>
    </row>
    <row r="107" spans="1:14" s="25" customFormat="1" ht="30.75" x14ac:dyDescent="0.2">
      <c r="A107" s="242"/>
      <c r="B107" s="189"/>
      <c r="C107" s="35"/>
      <c r="D107" s="36"/>
      <c r="E107" s="242"/>
      <c r="F107" s="178"/>
      <c r="G107" s="37"/>
      <c r="H107" s="52"/>
      <c r="I107" s="38"/>
      <c r="J107" s="26"/>
      <c r="K107" s="39">
        <v>44589</v>
      </c>
      <c r="L107" s="39"/>
      <c r="M107" s="201"/>
      <c r="N107" s="201"/>
    </row>
    <row r="108" spans="1:14" s="25" customFormat="1" ht="30.75" x14ac:dyDescent="0.2">
      <c r="A108" s="262"/>
      <c r="B108" s="195"/>
      <c r="C108" s="45"/>
      <c r="D108" s="46"/>
      <c r="E108" s="266"/>
      <c r="F108" s="181"/>
      <c r="G108" s="49"/>
      <c r="H108" s="181"/>
      <c r="I108" s="49"/>
      <c r="J108" s="43"/>
      <c r="K108" s="55"/>
      <c r="L108" s="55"/>
      <c r="M108" s="202"/>
      <c r="N108" s="202"/>
    </row>
    <row r="109" spans="1:14" s="25" customFormat="1" ht="31.5" x14ac:dyDescent="0.25">
      <c r="A109" s="282">
        <v>24</v>
      </c>
      <c r="B109" s="197" t="s">
        <v>522</v>
      </c>
      <c r="C109" s="35">
        <v>363800</v>
      </c>
      <c r="D109" s="51">
        <v>347827</v>
      </c>
      <c r="E109" s="293" t="s">
        <v>13</v>
      </c>
      <c r="F109" s="178" t="s">
        <v>142</v>
      </c>
      <c r="G109" s="41">
        <v>335512</v>
      </c>
      <c r="H109" s="178" t="s">
        <v>142</v>
      </c>
      <c r="I109" s="41">
        <v>335512</v>
      </c>
      <c r="J109" s="52" t="s">
        <v>19</v>
      </c>
      <c r="K109" s="53" t="s">
        <v>538</v>
      </c>
      <c r="L109" s="53" t="s">
        <v>58</v>
      </c>
      <c r="M109" s="200" t="s">
        <v>209</v>
      </c>
      <c r="N109" s="200"/>
    </row>
    <row r="110" spans="1:14" s="25" customFormat="1" ht="30.75" x14ac:dyDescent="0.2">
      <c r="A110" s="242"/>
      <c r="B110" s="189" t="s">
        <v>536</v>
      </c>
      <c r="C110" s="35"/>
      <c r="D110" s="36"/>
      <c r="E110" s="242"/>
      <c r="F110" s="178"/>
      <c r="G110" s="37"/>
      <c r="H110" s="52"/>
      <c r="I110" s="38"/>
      <c r="J110" s="26"/>
      <c r="K110" s="39">
        <v>44589</v>
      </c>
      <c r="L110" s="39"/>
      <c r="M110" s="201"/>
      <c r="N110" s="201"/>
    </row>
    <row r="111" spans="1:14" s="25" customFormat="1" ht="30.75" x14ac:dyDescent="0.2">
      <c r="A111" s="262"/>
      <c r="B111" s="348" t="s">
        <v>537</v>
      </c>
      <c r="C111" s="45"/>
      <c r="D111" s="46"/>
      <c r="E111" s="266"/>
      <c r="F111" s="180"/>
      <c r="G111" s="48"/>
      <c r="H111" s="181"/>
      <c r="I111" s="49"/>
      <c r="J111" s="43"/>
      <c r="K111" s="50" t="s">
        <v>539</v>
      </c>
      <c r="L111" s="50"/>
      <c r="M111" s="202"/>
      <c r="N111" s="202"/>
    </row>
    <row r="112" spans="1:14" s="25" customFormat="1" ht="31.5" x14ac:dyDescent="0.25">
      <c r="A112" s="242">
        <v>25</v>
      </c>
      <c r="B112" s="189" t="s">
        <v>540</v>
      </c>
      <c r="C112" s="35">
        <v>960860</v>
      </c>
      <c r="D112" s="51">
        <v>958988.57</v>
      </c>
      <c r="E112" s="347" t="s">
        <v>330</v>
      </c>
      <c r="F112" s="178" t="s">
        <v>279</v>
      </c>
      <c r="G112" s="41">
        <v>815000</v>
      </c>
      <c r="H112" s="178" t="s">
        <v>279</v>
      </c>
      <c r="I112" s="41">
        <v>815000</v>
      </c>
      <c r="J112" s="52" t="s">
        <v>48</v>
      </c>
      <c r="K112" s="53" t="s">
        <v>542</v>
      </c>
      <c r="L112" s="53" t="s">
        <v>38</v>
      </c>
      <c r="M112" s="201" t="s">
        <v>209</v>
      </c>
      <c r="N112" s="201"/>
    </row>
    <row r="113" spans="1:14" s="25" customFormat="1" ht="30.75" x14ac:dyDescent="0.2">
      <c r="A113" s="242"/>
      <c r="B113" s="189" t="s">
        <v>541</v>
      </c>
      <c r="C113" s="35"/>
      <c r="D113" s="36"/>
      <c r="E113" s="295" t="s">
        <v>299</v>
      </c>
      <c r="F113" s="178"/>
      <c r="G113" s="37"/>
      <c r="H113" s="52"/>
      <c r="I113" s="38"/>
      <c r="J113" s="26" t="s">
        <v>175</v>
      </c>
      <c r="K113" s="39">
        <v>44592</v>
      </c>
      <c r="L113" s="39"/>
      <c r="M113" s="201"/>
      <c r="N113" s="201"/>
    </row>
    <row r="114" spans="1:14" s="25" customFormat="1" ht="30.75" x14ac:dyDescent="0.2">
      <c r="A114" s="262"/>
      <c r="B114" s="348" t="s">
        <v>453</v>
      </c>
      <c r="C114" s="45"/>
      <c r="D114" s="46"/>
      <c r="E114" s="266"/>
      <c r="F114" s="180"/>
      <c r="G114" s="48"/>
      <c r="H114" s="181"/>
      <c r="I114" s="49"/>
      <c r="J114" s="43"/>
      <c r="K114" s="50" t="s">
        <v>543</v>
      </c>
      <c r="L114" s="50"/>
      <c r="M114" s="202"/>
      <c r="N114" s="202"/>
    </row>
    <row r="115" spans="1:14" ht="21.75" thickBot="1" x14ac:dyDescent="0.25">
      <c r="C115" s="349">
        <f>SUM(C8:C114)</f>
        <v>32468154.900000002</v>
      </c>
      <c r="I115" s="349">
        <f>SUM(I8:I114)</f>
        <v>22969987.68</v>
      </c>
    </row>
    <row r="116" spans="1:14" ht="21.75" thickTop="1" x14ac:dyDescent="0.2"/>
  </sheetData>
  <mergeCells count="15">
    <mergeCell ref="A1:K1"/>
    <mergeCell ref="A2:N2"/>
    <mergeCell ref="A3:N3"/>
    <mergeCell ref="A4:N4"/>
    <mergeCell ref="A6:A7"/>
    <mergeCell ref="B6:B7"/>
    <mergeCell ref="C6:C7"/>
    <mergeCell ref="D6:D7"/>
    <mergeCell ref="E6:E7"/>
    <mergeCell ref="F6:G6"/>
    <mergeCell ref="H6:I6"/>
    <mergeCell ref="J6:J7"/>
    <mergeCell ref="K6:K7"/>
    <mergeCell ref="L6:L7"/>
    <mergeCell ref="M6:N6"/>
  </mergeCells>
  <pageMargins left="0.19685039370078741" right="0" top="0.35433070866141736" bottom="0.55118110236220474" header="0.31496062992125984" footer="0.11811023622047245"/>
  <pageSetup paperSize="9" scale="65" orientation="landscape" r:id="rId1"/>
  <headerFooter>
    <oddFooter>&amp;R&amp;10&amp;P/&amp;N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437442A-142A-4741-ADB9-B786A20D242E}">
          <x14:formula1>
            <xm:f>ชื่อหมวด!$B$2:$B$24</xm:f>
          </x14:formula1>
          <xm:sqref>L8:L114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93409-FC24-49FD-BE94-507395E8A568}">
  <dimension ref="A1:N115"/>
  <sheetViews>
    <sheetView zoomScale="110" zoomScaleNormal="110" workbookViewId="0">
      <pane xSplit="4" ySplit="6" topLeftCell="E43" activePane="bottomRight" state="frozen"/>
      <selection pane="topRight" activeCell="E1" sqref="E1"/>
      <selection pane="bottomLeft" activeCell="A8" sqref="A8"/>
      <selection pane="bottomRight" activeCell="B125" sqref="B125"/>
    </sheetView>
  </sheetViews>
  <sheetFormatPr defaultColWidth="8.25" defaultRowHeight="21" x14ac:dyDescent="0.2"/>
  <cols>
    <col min="1" max="1" width="4.25" style="286" customWidth="1"/>
    <col min="2" max="2" width="43.375" style="94" customWidth="1"/>
    <col min="3" max="3" width="11.75" style="21" customWidth="1"/>
    <col min="4" max="4" width="9.5" style="21" customWidth="1"/>
    <col min="5" max="5" width="10.375" style="286" customWidth="1"/>
    <col min="6" max="6" width="23.5" style="94" customWidth="1"/>
    <col min="7" max="7" width="10.25" style="95" customWidth="1"/>
    <col min="8" max="8" width="21.875" style="188" customWidth="1"/>
    <col min="9" max="9" width="11.875" style="96" customWidth="1"/>
    <col min="10" max="10" width="10.625" style="21" customWidth="1"/>
    <col min="11" max="11" width="13" style="21" customWidth="1"/>
    <col min="12" max="12" width="25.875" style="21" hidden="1" customWidth="1"/>
    <col min="13" max="13" width="5.625" style="21" hidden="1" customWidth="1"/>
    <col min="14" max="14" width="6.875" style="21" hidden="1" customWidth="1"/>
    <col min="15" max="16384" width="8.25" style="21"/>
  </cols>
  <sheetData>
    <row r="1" spans="1:14" x14ac:dyDescent="0.2">
      <c r="A1" s="478" t="s">
        <v>550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</row>
    <row r="2" spans="1:14" x14ac:dyDescent="0.2">
      <c r="A2" s="478" t="s">
        <v>62</v>
      </c>
      <c r="B2" s="478"/>
      <c r="C2" s="478"/>
      <c r="D2" s="478"/>
      <c r="E2" s="478"/>
      <c r="F2" s="478"/>
      <c r="G2" s="478"/>
      <c r="H2" s="478"/>
      <c r="I2" s="478"/>
      <c r="J2" s="478"/>
      <c r="K2" s="478"/>
      <c r="L2" s="478"/>
      <c r="M2" s="478"/>
      <c r="N2" s="478"/>
    </row>
    <row r="3" spans="1:14" x14ac:dyDescent="0.2">
      <c r="A3" s="484" t="s">
        <v>551</v>
      </c>
      <c r="B3" s="484"/>
      <c r="C3" s="484"/>
      <c r="D3" s="484"/>
      <c r="E3" s="484"/>
      <c r="F3" s="484"/>
      <c r="G3" s="484"/>
      <c r="H3" s="484"/>
      <c r="I3" s="484"/>
      <c r="J3" s="484"/>
      <c r="K3" s="484"/>
      <c r="L3" s="484"/>
      <c r="M3" s="484"/>
      <c r="N3" s="484"/>
    </row>
    <row r="4" spans="1:14" ht="17.25" customHeight="1" x14ac:dyDescent="0.2">
      <c r="A4" s="281"/>
      <c r="B4" s="22"/>
      <c r="C4" s="22"/>
      <c r="D4" s="22"/>
      <c r="E4" s="281"/>
      <c r="F4" s="22"/>
      <c r="G4" s="23"/>
      <c r="H4" s="185"/>
      <c r="I4" s="24"/>
      <c r="J4" s="22"/>
      <c r="K4" s="22"/>
      <c r="L4" s="22"/>
    </row>
    <row r="5" spans="1:14" s="25" customFormat="1" ht="47.25" customHeight="1" x14ac:dyDescent="0.2">
      <c r="A5" s="485" t="s">
        <v>433</v>
      </c>
      <c r="B5" s="474" t="s">
        <v>64</v>
      </c>
      <c r="C5" s="471" t="s">
        <v>65</v>
      </c>
      <c r="D5" s="473" t="s">
        <v>66</v>
      </c>
      <c r="E5" s="480" t="s">
        <v>4</v>
      </c>
      <c r="F5" s="473" t="s">
        <v>5</v>
      </c>
      <c r="G5" s="473"/>
      <c r="H5" s="473" t="s">
        <v>67</v>
      </c>
      <c r="I5" s="473"/>
      <c r="J5" s="476" t="s">
        <v>68</v>
      </c>
      <c r="K5" s="471" t="s">
        <v>8</v>
      </c>
      <c r="L5" s="481" t="s">
        <v>20</v>
      </c>
      <c r="M5" s="482" t="s">
        <v>203</v>
      </c>
      <c r="N5" s="483"/>
    </row>
    <row r="6" spans="1:14" s="25" customFormat="1" ht="54.75" customHeight="1" x14ac:dyDescent="0.2">
      <c r="A6" s="485"/>
      <c r="B6" s="475"/>
      <c r="C6" s="471"/>
      <c r="D6" s="473"/>
      <c r="E6" s="480"/>
      <c r="F6" s="410" t="s">
        <v>9</v>
      </c>
      <c r="G6" s="219" t="s">
        <v>69</v>
      </c>
      <c r="H6" s="409" t="s">
        <v>10</v>
      </c>
      <c r="I6" s="408" t="s">
        <v>70</v>
      </c>
      <c r="J6" s="477"/>
      <c r="K6" s="471"/>
      <c r="L6" s="481"/>
      <c r="M6" s="296" t="s">
        <v>21</v>
      </c>
      <c r="N6" s="296" t="s">
        <v>225</v>
      </c>
    </row>
    <row r="7" spans="1:14" s="252" customFormat="1" ht="30.75" x14ac:dyDescent="0.25">
      <c r="A7" s="242">
        <v>1</v>
      </c>
      <c r="B7" s="243" t="s">
        <v>552</v>
      </c>
      <c r="C7" s="244">
        <v>2239510</v>
      </c>
      <c r="D7" s="245">
        <v>2239405</v>
      </c>
      <c r="E7" s="246" t="s">
        <v>171</v>
      </c>
      <c r="F7" s="287" t="s">
        <v>555</v>
      </c>
      <c r="G7" s="247">
        <v>2238000</v>
      </c>
      <c r="H7" s="287" t="s">
        <v>555</v>
      </c>
      <c r="I7" s="247">
        <v>2238000</v>
      </c>
      <c r="J7" s="250" t="s">
        <v>48</v>
      </c>
      <c r="K7" s="33" t="s">
        <v>557</v>
      </c>
      <c r="L7" s="33" t="s">
        <v>22</v>
      </c>
      <c r="M7" s="251" t="s">
        <v>209</v>
      </c>
      <c r="N7" s="251"/>
    </row>
    <row r="8" spans="1:14" s="252" customFormat="1" ht="30.75" x14ac:dyDescent="0.2">
      <c r="A8" s="242"/>
      <c r="B8" s="253" t="s">
        <v>553</v>
      </c>
      <c r="C8" s="254"/>
      <c r="D8" s="255"/>
      <c r="E8" s="242"/>
      <c r="F8" s="248" t="s">
        <v>243</v>
      </c>
      <c r="G8" s="256">
        <v>2239405</v>
      </c>
      <c r="H8" s="257"/>
      <c r="I8" s="258"/>
      <c r="J8" s="242"/>
      <c r="K8" s="259">
        <v>44596</v>
      </c>
      <c r="L8" s="259"/>
      <c r="M8" s="260"/>
      <c r="N8" s="260"/>
    </row>
    <row r="9" spans="1:14" s="252" customFormat="1" ht="30.75" x14ac:dyDescent="0.2">
      <c r="A9" s="242"/>
      <c r="B9" s="253" t="s">
        <v>554</v>
      </c>
      <c r="C9" s="254"/>
      <c r="D9" s="255"/>
      <c r="E9" s="261"/>
      <c r="F9" s="248" t="s">
        <v>207</v>
      </c>
      <c r="G9" s="249">
        <v>2249000</v>
      </c>
      <c r="H9" s="257"/>
      <c r="I9" s="258"/>
      <c r="J9" s="242"/>
      <c r="K9" s="330" t="s">
        <v>558</v>
      </c>
      <c r="L9" s="259"/>
      <c r="M9" s="260"/>
      <c r="N9" s="260"/>
    </row>
    <row r="10" spans="1:14" s="252" customFormat="1" ht="30.75" x14ac:dyDescent="0.2">
      <c r="A10" s="242"/>
      <c r="B10" s="253"/>
      <c r="C10" s="254"/>
      <c r="D10" s="255"/>
      <c r="E10" s="261"/>
      <c r="F10" s="248" t="s">
        <v>312</v>
      </c>
      <c r="G10" s="249">
        <v>2239405</v>
      </c>
      <c r="H10" s="257"/>
      <c r="I10" s="258"/>
      <c r="J10" s="242"/>
      <c r="K10" s="330"/>
      <c r="L10" s="259"/>
      <c r="M10" s="260"/>
      <c r="N10" s="260"/>
    </row>
    <row r="11" spans="1:14" s="252" customFormat="1" ht="30.75" x14ac:dyDescent="0.2">
      <c r="A11" s="242"/>
      <c r="B11" s="253"/>
      <c r="C11" s="254"/>
      <c r="D11" s="255"/>
      <c r="E11" s="261"/>
      <c r="F11" s="248" t="s">
        <v>556</v>
      </c>
      <c r="G11" s="249">
        <v>2238500</v>
      </c>
      <c r="H11" s="257"/>
      <c r="I11" s="258"/>
      <c r="J11" s="242"/>
      <c r="K11" s="330"/>
      <c r="L11" s="259"/>
      <c r="M11" s="260"/>
      <c r="N11" s="260"/>
    </row>
    <row r="12" spans="1:14" s="252" customFormat="1" ht="30.75" x14ac:dyDescent="0.2">
      <c r="A12" s="242"/>
      <c r="B12" s="253"/>
      <c r="C12" s="254"/>
      <c r="D12" s="255"/>
      <c r="E12" s="261"/>
      <c r="F12" s="248" t="s">
        <v>115</v>
      </c>
      <c r="G12" s="249">
        <v>2239000</v>
      </c>
      <c r="H12" s="257"/>
      <c r="I12" s="258"/>
      <c r="J12" s="242"/>
      <c r="K12" s="330"/>
      <c r="L12" s="259"/>
      <c r="M12" s="260"/>
      <c r="N12" s="260"/>
    </row>
    <row r="13" spans="1:14" s="252" customFormat="1" ht="30.75" x14ac:dyDescent="0.2">
      <c r="A13" s="262"/>
      <c r="B13" s="412"/>
      <c r="C13" s="264"/>
      <c r="D13" s="265"/>
      <c r="E13" s="266"/>
      <c r="F13" s="267"/>
      <c r="G13" s="268"/>
      <c r="H13" s="269"/>
      <c r="I13" s="270"/>
      <c r="J13" s="262"/>
      <c r="K13" s="352"/>
      <c r="L13" s="259"/>
      <c r="M13" s="260"/>
      <c r="N13" s="260"/>
    </row>
    <row r="14" spans="1:14" s="252" customFormat="1" ht="30.75" x14ac:dyDescent="0.25">
      <c r="A14" s="242">
        <v>2</v>
      </c>
      <c r="B14" s="253" t="s">
        <v>432</v>
      </c>
      <c r="C14" s="254">
        <v>1284000</v>
      </c>
      <c r="D14" s="273">
        <v>1260129</v>
      </c>
      <c r="E14" s="261" t="s">
        <v>171</v>
      </c>
      <c r="F14" s="411" t="s">
        <v>204</v>
      </c>
      <c r="G14" s="249">
        <v>1258000</v>
      </c>
      <c r="H14" s="248" t="s">
        <v>207</v>
      </c>
      <c r="I14" s="249">
        <v>1216606</v>
      </c>
      <c r="J14" s="257" t="s">
        <v>48</v>
      </c>
      <c r="K14" s="53" t="s">
        <v>562</v>
      </c>
      <c r="L14" s="53" t="s">
        <v>54</v>
      </c>
      <c r="M14" s="212" t="s">
        <v>209</v>
      </c>
      <c r="N14" s="212"/>
    </row>
    <row r="15" spans="1:14" s="252" customFormat="1" ht="30.75" x14ac:dyDescent="0.2">
      <c r="A15" s="242"/>
      <c r="B15" s="253" t="s">
        <v>559</v>
      </c>
      <c r="C15" s="254"/>
      <c r="D15" s="255"/>
      <c r="E15" s="242"/>
      <c r="F15" s="248" t="s">
        <v>561</v>
      </c>
      <c r="G15" s="256">
        <v>1259000</v>
      </c>
      <c r="H15" s="257"/>
      <c r="I15" s="258"/>
      <c r="J15" s="242"/>
      <c r="K15" s="259">
        <v>44596</v>
      </c>
      <c r="L15" s="259"/>
      <c r="M15" s="213"/>
      <c r="N15" s="213"/>
    </row>
    <row r="16" spans="1:14" s="252" customFormat="1" ht="30.75" x14ac:dyDescent="0.2">
      <c r="A16" s="242"/>
      <c r="B16" s="253" t="s">
        <v>560</v>
      </c>
      <c r="C16" s="254"/>
      <c r="D16" s="255"/>
      <c r="E16" s="261"/>
      <c r="F16" s="248" t="s">
        <v>243</v>
      </c>
      <c r="G16" s="256">
        <v>1260129</v>
      </c>
      <c r="H16" s="257"/>
      <c r="I16" s="258"/>
      <c r="J16" s="242"/>
      <c r="K16" s="330" t="s">
        <v>563</v>
      </c>
      <c r="L16" s="259"/>
      <c r="M16" s="213"/>
      <c r="N16" s="213"/>
    </row>
    <row r="17" spans="1:14" s="252" customFormat="1" ht="30.75" x14ac:dyDescent="0.2">
      <c r="A17" s="242"/>
      <c r="B17" s="253"/>
      <c r="C17" s="254"/>
      <c r="D17" s="255"/>
      <c r="E17" s="261"/>
      <c r="F17" s="248" t="s">
        <v>207</v>
      </c>
      <c r="G17" s="288">
        <v>1240000</v>
      </c>
      <c r="H17" s="257"/>
      <c r="I17" s="258"/>
      <c r="J17" s="242"/>
      <c r="K17" s="330"/>
      <c r="L17" s="259"/>
      <c r="M17" s="213"/>
      <c r="N17" s="213"/>
    </row>
    <row r="18" spans="1:14" s="252" customFormat="1" ht="30.75" x14ac:dyDescent="0.2">
      <c r="A18" s="242"/>
      <c r="B18" s="253"/>
      <c r="C18" s="254"/>
      <c r="D18" s="255"/>
      <c r="E18" s="261"/>
      <c r="F18" s="248" t="s">
        <v>208</v>
      </c>
      <c r="G18" s="288">
        <v>1260000</v>
      </c>
      <c r="H18" s="257"/>
      <c r="I18" s="258"/>
      <c r="J18" s="242"/>
      <c r="K18" s="330"/>
      <c r="L18" s="259"/>
      <c r="M18" s="213"/>
      <c r="N18" s="213"/>
    </row>
    <row r="19" spans="1:14" s="252" customFormat="1" ht="30.75" x14ac:dyDescent="0.2">
      <c r="A19" s="262"/>
      <c r="B19" s="412"/>
      <c r="C19" s="264"/>
      <c r="D19" s="265"/>
      <c r="E19" s="266"/>
      <c r="F19" s="267" t="s">
        <v>185</v>
      </c>
      <c r="G19" s="413">
        <v>1260000</v>
      </c>
      <c r="H19" s="269"/>
      <c r="I19" s="270"/>
      <c r="J19" s="262"/>
      <c r="K19" s="352"/>
      <c r="L19" s="259"/>
      <c r="M19" s="213"/>
      <c r="N19" s="213"/>
    </row>
    <row r="20" spans="1:14" s="252" customFormat="1" ht="30.75" x14ac:dyDescent="0.25">
      <c r="A20" s="242">
        <v>3</v>
      </c>
      <c r="B20" s="253" t="s">
        <v>432</v>
      </c>
      <c r="C20" s="254">
        <v>460100</v>
      </c>
      <c r="D20" s="273">
        <v>441341</v>
      </c>
      <c r="E20" s="261" t="s">
        <v>13</v>
      </c>
      <c r="F20" s="248" t="s">
        <v>567</v>
      </c>
      <c r="G20" s="249">
        <v>425770</v>
      </c>
      <c r="H20" s="248" t="s">
        <v>567</v>
      </c>
      <c r="I20" s="249">
        <v>425770</v>
      </c>
      <c r="J20" s="257" t="s">
        <v>19</v>
      </c>
      <c r="K20" s="53" t="s">
        <v>566</v>
      </c>
      <c r="L20" s="33" t="s">
        <v>54</v>
      </c>
      <c r="M20" s="212" t="s">
        <v>209</v>
      </c>
      <c r="N20" s="212"/>
    </row>
    <row r="21" spans="1:14" s="252" customFormat="1" ht="30.75" x14ac:dyDescent="0.2">
      <c r="A21" s="242"/>
      <c r="B21" s="253" t="s">
        <v>564</v>
      </c>
      <c r="C21" s="254"/>
      <c r="D21" s="255"/>
      <c r="E21" s="242"/>
      <c r="F21" s="248"/>
      <c r="G21" s="256"/>
      <c r="H21" s="257"/>
      <c r="I21" s="258"/>
      <c r="J21" s="242"/>
      <c r="K21" s="259">
        <v>44594</v>
      </c>
      <c r="L21" s="259"/>
      <c r="M21" s="213"/>
      <c r="N21" s="213"/>
    </row>
    <row r="22" spans="1:14" s="252" customFormat="1" ht="30.75" x14ac:dyDescent="0.2">
      <c r="A22" s="242"/>
      <c r="B22" s="253" t="s">
        <v>565</v>
      </c>
      <c r="C22" s="254"/>
      <c r="D22" s="255"/>
      <c r="E22" s="261"/>
      <c r="F22" s="248"/>
      <c r="G22" s="288"/>
      <c r="H22" s="257"/>
      <c r="I22" s="258"/>
      <c r="J22" s="242"/>
      <c r="K22" s="330" t="s">
        <v>568</v>
      </c>
      <c r="L22" s="259"/>
      <c r="M22" s="213"/>
      <c r="N22" s="213"/>
    </row>
    <row r="23" spans="1:14" s="252" customFormat="1" ht="30.75" x14ac:dyDescent="0.2">
      <c r="A23" s="242"/>
      <c r="B23" s="253"/>
      <c r="C23" s="254"/>
      <c r="D23" s="255"/>
      <c r="E23" s="261"/>
      <c r="F23" s="248"/>
      <c r="G23" s="288"/>
      <c r="H23" s="257"/>
      <c r="I23" s="258"/>
      <c r="J23" s="242"/>
      <c r="K23" s="330"/>
      <c r="L23" s="259"/>
      <c r="M23" s="213"/>
      <c r="N23" s="213"/>
    </row>
    <row r="24" spans="1:14" s="252" customFormat="1" ht="30.75" x14ac:dyDescent="0.2">
      <c r="A24" s="262"/>
      <c r="B24" s="275"/>
      <c r="C24" s="264"/>
      <c r="D24" s="265"/>
      <c r="E24" s="266"/>
      <c r="F24" s="269"/>
      <c r="G24" s="270"/>
      <c r="H24" s="269"/>
      <c r="I24" s="270"/>
      <c r="J24" s="262"/>
      <c r="K24" s="276"/>
      <c r="L24" s="276"/>
      <c r="M24" s="214"/>
      <c r="N24" s="214"/>
    </row>
    <row r="25" spans="1:14" s="252" customFormat="1" ht="30.75" x14ac:dyDescent="0.25">
      <c r="A25" s="282">
        <v>4</v>
      </c>
      <c r="B25" s="243" t="s">
        <v>432</v>
      </c>
      <c r="C25" s="244">
        <v>428000</v>
      </c>
      <c r="D25" s="245">
        <v>393934</v>
      </c>
      <c r="E25" s="246" t="s">
        <v>13</v>
      </c>
      <c r="F25" s="248" t="s">
        <v>191</v>
      </c>
      <c r="G25" s="256">
        <v>380026</v>
      </c>
      <c r="H25" s="248" t="s">
        <v>191</v>
      </c>
      <c r="I25" s="256">
        <v>380026</v>
      </c>
      <c r="J25" s="250" t="s">
        <v>19</v>
      </c>
      <c r="K25" s="33" t="s">
        <v>571</v>
      </c>
      <c r="L25" s="33" t="s">
        <v>54</v>
      </c>
      <c r="M25" s="251" t="s">
        <v>209</v>
      </c>
      <c r="N25" s="251"/>
    </row>
    <row r="26" spans="1:14" s="252" customFormat="1" ht="30.75" x14ac:dyDescent="0.2">
      <c r="A26" s="242"/>
      <c r="B26" s="253" t="s">
        <v>569</v>
      </c>
      <c r="C26" s="254"/>
      <c r="D26" s="255"/>
      <c r="E26" s="242"/>
      <c r="F26" s="248"/>
      <c r="G26" s="256"/>
      <c r="H26" s="257"/>
      <c r="I26" s="258"/>
      <c r="J26" s="242"/>
      <c r="K26" s="259">
        <v>44607</v>
      </c>
      <c r="L26" s="259"/>
      <c r="M26" s="260"/>
      <c r="N26" s="260"/>
    </row>
    <row r="27" spans="1:14" s="252" customFormat="1" ht="30.75" x14ac:dyDescent="0.2">
      <c r="A27" s="242"/>
      <c r="B27" s="253" t="s">
        <v>570</v>
      </c>
      <c r="C27" s="254"/>
      <c r="D27" s="255"/>
      <c r="E27" s="261"/>
      <c r="F27" s="248"/>
      <c r="G27" s="249"/>
      <c r="H27" s="257"/>
      <c r="I27" s="258"/>
      <c r="J27" s="242"/>
      <c r="K27" s="330" t="s">
        <v>572</v>
      </c>
      <c r="L27" s="259"/>
      <c r="M27" s="260"/>
      <c r="N27" s="260"/>
    </row>
    <row r="28" spans="1:14" s="252" customFormat="1" ht="30.75" x14ac:dyDescent="0.2">
      <c r="A28" s="262"/>
      <c r="B28" s="275"/>
      <c r="C28" s="264"/>
      <c r="D28" s="265"/>
      <c r="E28" s="266"/>
      <c r="F28" s="269"/>
      <c r="G28" s="270"/>
      <c r="H28" s="269"/>
      <c r="I28" s="270"/>
      <c r="J28" s="262"/>
      <c r="K28" s="276"/>
      <c r="L28" s="276"/>
      <c r="M28" s="272"/>
      <c r="N28" s="272"/>
    </row>
    <row r="29" spans="1:14" s="252" customFormat="1" ht="31.5" x14ac:dyDescent="0.25">
      <c r="A29" s="282">
        <v>5</v>
      </c>
      <c r="B29" s="253" t="s">
        <v>573</v>
      </c>
      <c r="C29" s="244">
        <v>999989.9</v>
      </c>
      <c r="D29" s="245">
        <v>999827.26</v>
      </c>
      <c r="E29" s="294" t="s">
        <v>171</v>
      </c>
      <c r="F29" s="248" t="s">
        <v>575</v>
      </c>
      <c r="G29" s="247">
        <v>999827.26</v>
      </c>
      <c r="H29" s="248" t="s">
        <v>75</v>
      </c>
      <c r="I29" s="37">
        <v>979305.73</v>
      </c>
      <c r="J29" s="52" t="s">
        <v>48</v>
      </c>
      <c r="K29" s="33" t="s">
        <v>578</v>
      </c>
      <c r="L29" s="33" t="s">
        <v>40</v>
      </c>
      <c r="M29" s="278" t="s">
        <v>209</v>
      </c>
      <c r="N29" s="278"/>
    </row>
    <row r="30" spans="1:14" s="252" customFormat="1" ht="30.75" x14ac:dyDescent="0.25">
      <c r="A30" s="242"/>
      <c r="B30" s="253" t="s">
        <v>77</v>
      </c>
      <c r="C30" s="254"/>
      <c r="D30" s="273"/>
      <c r="E30" s="295"/>
      <c r="F30" s="248" t="s">
        <v>75</v>
      </c>
      <c r="G30" s="37">
        <v>989828.99</v>
      </c>
      <c r="H30" s="248"/>
      <c r="I30" s="277"/>
      <c r="J30" s="26"/>
      <c r="K30" s="259">
        <v>44600</v>
      </c>
      <c r="L30" s="53"/>
      <c r="M30" s="279"/>
      <c r="N30" s="279"/>
    </row>
    <row r="31" spans="1:14" s="252" customFormat="1" ht="30.75" x14ac:dyDescent="0.25">
      <c r="A31" s="242"/>
      <c r="B31" s="253" t="s">
        <v>574</v>
      </c>
      <c r="C31" s="254"/>
      <c r="D31" s="273"/>
      <c r="E31" s="261"/>
      <c r="F31" s="248" t="s">
        <v>576</v>
      </c>
      <c r="G31" s="249">
        <v>999827.26</v>
      </c>
      <c r="H31" s="248"/>
      <c r="I31" s="277"/>
      <c r="J31" s="257"/>
      <c r="K31" s="330" t="s">
        <v>579</v>
      </c>
      <c r="L31" s="53"/>
      <c r="M31" s="279"/>
      <c r="N31" s="279"/>
    </row>
    <row r="32" spans="1:14" s="252" customFormat="1" ht="30.75" x14ac:dyDescent="0.25">
      <c r="A32" s="242"/>
      <c r="B32" s="253"/>
      <c r="C32" s="254"/>
      <c r="D32" s="273"/>
      <c r="E32" s="261"/>
      <c r="F32" s="248" t="s">
        <v>174</v>
      </c>
      <c r="G32" s="277">
        <v>999827.26</v>
      </c>
      <c r="H32" s="248"/>
      <c r="I32" s="277"/>
      <c r="J32" s="257"/>
      <c r="K32" s="259"/>
      <c r="L32" s="53"/>
      <c r="M32" s="279"/>
      <c r="N32" s="279"/>
    </row>
    <row r="33" spans="1:14" s="252" customFormat="1" ht="30.75" x14ac:dyDescent="0.25">
      <c r="A33" s="242"/>
      <c r="B33" s="253"/>
      <c r="C33" s="254"/>
      <c r="D33" s="273"/>
      <c r="E33" s="261"/>
      <c r="F33" s="248" t="s">
        <v>577</v>
      </c>
      <c r="G33" s="277">
        <v>999827.26</v>
      </c>
      <c r="H33" s="248"/>
      <c r="I33" s="277"/>
      <c r="J33" s="257"/>
      <c r="K33" s="259"/>
      <c r="L33" s="53"/>
      <c r="M33" s="279"/>
      <c r="N33" s="279"/>
    </row>
    <row r="34" spans="1:14" s="252" customFormat="1" ht="30.75" x14ac:dyDescent="0.25">
      <c r="A34" s="242"/>
      <c r="B34" s="253"/>
      <c r="C34" s="254"/>
      <c r="D34" s="273"/>
      <c r="E34" s="261"/>
      <c r="F34" s="248" t="s">
        <v>279</v>
      </c>
      <c r="G34" s="277">
        <v>999827.26</v>
      </c>
      <c r="H34" s="248"/>
      <c r="I34" s="277"/>
      <c r="J34" s="257"/>
      <c r="K34" s="259"/>
      <c r="L34" s="53"/>
      <c r="M34" s="279"/>
      <c r="N34" s="279"/>
    </row>
    <row r="35" spans="1:14" s="25" customFormat="1" ht="30.75" x14ac:dyDescent="0.25">
      <c r="A35" s="282">
        <v>6</v>
      </c>
      <c r="B35" s="243" t="s">
        <v>580</v>
      </c>
      <c r="C35" s="28">
        <v>499989.6</v>
      </c>
      <c r="D35" s="80">
        <v>490436.64</v>
      </c>
      <c r="E35" s="289" t="s">
        <v>13</v>
      </c>
      <c r="F35" s="287" t="s">
        <v>583</v>
      </c>
      <c r="G35" s="31">
        <v>490436.64</v>
      </c>
      <c r="H35" s="287" t="s">
        <v>583</v>
      </c>
      <c r="I35" s="31">
        <v>490436.64</v>
      </c>
      <c r="J35" s="32" t="s">
        <v>19</v>
      </c>
      <c r="K35" s="33" t="s">
        <v>584</v>
      </c>
      <c r="L35" s="33" t="s">
        <v>40</v>
      </c>
      <c r="M35" s="206" t="s">
        <v>209</v>
      </c>
      <c r="N35" s="206"/>
    </row>
    <row r="36" spans="1:14" s="25" customFormat="1" ht="30.75" x14ac:dyDescent="0.2">
      <c r="A36" s="242"/>
      <c r="B36" s="189" t="s">
        <v>581</v>
      </c>
      <c r="C36" s="35"/>
      <c r="D36" s="36"/>
      <c r="E36" s="242"/>
      <c r="F36" s="178"/>
      <c r="G36" s="37"/>
      <c r="H36" s="52"/>
      <c r="I36" s="38"/>
      <c r="J36" s="26"/>
      <c r="K36" s="39">
        <v>44606</v>
      </c>
      <c r="L36" s="39"/>
      <c r="M36" s="207"/>
      <c r="N36" s="207"/>
    </row>
    <row r="37" spans="1:14" s="25" customFormat="1" ht="30.75" x14ac:dyDescent="0.2">
      <c r="A37" s="242"/>
      <c r="B37" s="189" t="s">
        <v>77</v>
      </c>
      <c r="C37" s="35"/>
      <c r="D37" s="36"/>
      <c r="E37" s="261"/>
      <c r="F37" s="178"/>
      <c r="G37" s="41"/>
      <c r="H37" s="52"/>
      <c r="I37" s="38"/>
      <c r="J37" s="26"/>
      <c r="K37" s="330" t="s">
        <v>585</v>
      </c>
      <c r="L37" s="39"/>
      <c r="M37" s="207"/>
      <c r="N37" s="207"/>
    </row>
    <row r="38" spans="1:14" s="25" customFormat="1" ht="30.75" x14ac:dyDescent="0.2">
      <c r="A38" s="262"/>
      <c r="B38" s="54" t="s">
        <v>582</v>
      </c>
      <c r="C38" s="45"/>
      <c r="D38" s="46"/>
      <c r="E38" s="266"/>
      <c r="F38" s="181"/>
      <c r="G38" s="49"/>
      <c r="H38" s="181"/>
      <c r="I38" s="49"/>
      <c r="J38" s="43"/>
      <c r="K38" s="55"/>
      <c r="L38" s="55"/>
      <c r="M38" s="208"/>
      <c r="N38" s="208"/>
    </row>
    <row r="39" spans="1:14" s="25" customFormat="1" ht="30.75" x14ac:dyDescent="0.25">
      <c r="A39" s="283">
        <v>7</v>
      </c>
      <c r="B39" s="243" t="s">
        <v>586</v>
      </c>
      <c r="C39" s="58">
        <v>499904</v>
      </c>
      <c r="D39" s="80">
        <v>499501</v>
      </c>
      <c r="E39" s="289" t="s">
        <v>13</v>
      </c>
      <c r="F39" s="182" t="s">
        <v>139</v>
      </c>
      <c r="G39" s="61">
        <v>481880</v>
      </c>
      <c r="H39" s="182" t="s">
        <v>139</v>
      </c>
      <c r="I39" s="61">
        <v>481880</v>
      </c>
      <c r="J39" s="32" t="s">
        <v>19</v>
      </c>
      <c r="K39" s="63" t="s">
        <v>590</v>
      </c>
      <c r="L39" s="63" t="s">
        <v>54</v>
      </c>
      <c r="M39" s="209" t="s">
        <v>209</v>
      </c>
      <c r="N39" s="209"/>
    </row>
    <row r="40" spans="1:14" s="25" customFormat="1" ht="30.75" x14ac:dyDescent="0.2">
      <c r="A40" s="284"/>
      <c r="B40" s="189" t="s">
        <v>587</v>
      </c>
      <c r="C40" s="65"/>
      <c r="D40" s="66"/>
      <c r="E40" s="284"/>
      <c r="F40" s="183"/>
      <c r="G40" s="67"/>
      <c r="H40" s="186"/>
      <c r="I40" s="68"/>
      <c r="J40" s="64"/>
      <c r="K40" s="69">
        <v>44617</v>
      </c>
      <c r="L40" s="69"/>
      <c r="M40" s="210"/>
      <c r="N40" s="210"/>
    </row>
    <row r="41" spans="1:14" s="25" customFormat="1" ht="30.75" x14ac:dyDescent="0.2">
      <c r="A41" s="284"/>
      <c r="B41" s="189" t="s">
        <v>588</v>
      </c>
      <c r="C41" s="65"/>
      <c r="D41" s="66"/>
      <c r="E41" s="290"/>
      <c r="F41" s="183"/>
      <c r="G41" s="72"/>
      <c r="H41" s="186"/>
      <c r="I41" s="68"/>
      <c r="J41" s="64"/>
      <c r="K41" s="330" t="s">
        <v>591</v>
      </c>
      <c r="L41" s="69"/>
      <c r="M41" s="210"/>
      <c r="N41" s="210"/>
    </row>
    <row r="42" spans="1:14" s="25" customFormat="1" ht="30.75" x14ac:dyDescent="0.2">
      <c r="A42" s="284"/>
      <c r="B42" s="189" t="s">
        <v>589</v>
      </c>
      <c r="C42" s="65"/>
      <c r="D42" s="66"/>
      <c r="E42" s="290"/>
      <c r="F42" s="183"/>
      <c r="G42" s="236"/>
      <c r="H42" s="186"/>
      <c r="I42" s="68"/>
      <c r="J42" s="64"/>
      <c r="K42" s="259"/>
      <c r="L42" s="69"/>
      <c r="M42" s="210"/>
      <c r="N42" s="210"/>
    </row>
    <row r="43" spans="1:14" s="25" customFormat="1" ht="30.75" x14ac:dyDescent="0.2">
      <c r="A43" s="262"/>
      <c r="B43" s="54"/>
      <c r="C43" s="45"/>
      <c r="D43" s="46"/>
      <c r="E43" s="262"/>
      <c r="F43" s="184"/>
      <c r="G43" s="78"/>
      <c r="H43" s="184"/>
      <c r="I43" s="78"/>
      <c r="J43" s="73"/>
      <c r="K43" s="79"/>
      <c r="L43" s="79"/>
      <c r="M43" s="211"/>
      <c r="N43" s="211"/>
    </row>
    <row r="44" spans="1:14" s="25" customFormat="1" ht="30.75" hidden="1" x14ac:dyDescent="0.25">
      <c r="A44" s="283"/>
      <c r="B44" s="253"/>
      <c r="C44" s="58"/>
      <c r="D44" s="59"/>
      <c r="E44" s="289"/>
      <c r="F44" s="182"/>
      <c r="G44" s="61"/>
      <c r="H44" s="182"/>
      <c r="I44" s="61"/>
      <c r="J44" s="32"/>
      <c r="K44" s="63"/>
      <c r="L44" s="346"/>
      <c r="M44" s="209"/>
      <c r="N44" s="209"/>
    </row>
    <row r="45" spans="1:14" s="25" customFormat="1" ht="30.75" hidden="1" x14ac:dyDescent="0.25">
      <c r="A45" s="284"/>
      <c r="B45" s="253"/>
      <c r="C45" s="65"/>
      <c r="D45" s="235"/>
      <c r="E45" s="290"/>
      <c r="F45" s="182"/>
      <c r="G45" s="72"/>
      <c r="H45" s="183"/>
      <c r="I45" s="236"/>
      <c r="J45" s="186"/>
      <c r="K45" s="69"/>
      <c r="L45" s="237"/>
      <c r="M45" s="210"/>
      <c r="N45" s="210"/>
    </row>
    <row r="46" spans="1:14" s="25" customFormat="1" ht="30.75" hidden="1" x14ac:dyDescent="0.25">
      <c r="A46" s="284"/>
      <c r="B46" s="253"/>
      <c r="C46" s="65"/>
      <c r="D46" s="235"/>
      <c r="E46" s="290"/>
      <c r="F46" s="182"/>
      <c r="G46" s="72"/>
      <c r="H46" s="183"/>
      <c r="I46" s="236"/>
      <c r="J46" s="186"/>
      <c r="K46" s="330"/>
      <c r="L46" s="237"/>
      <c r="M46" s="210"/>
      <c r="N46" s="210"/>
    </row>
    <row r="47" spans="1:14" s="25" customFormat="1" ht="30.75" hidden="1" x14ac:dyDescent="0.25">
      <c r="A47" s="284"/>
      <c r="B47" s="34"/>
      <c r="C47" s="65"/>
      <c r="D47" s="235"/>
      <c r="E47" s="290"/>
      <c r="F47" s="182"/>
      <c r="G47" s="236"/>
      <c r="H47" s="183"/>
      <c r="I47" s="236"/>
      <c r="J47" s="186"/>
      <c r="K47" s="39"/>
      <c r="L47" s="237"/>
      <c r="M47" s="210"/>
      <c r="N47" s="210"/>
    </row>
    <row r="48" spans="1:14" s="25" customFormat="1" ht="30.75" hidden="1" x14ac:dyDescent="0.2">
      <c r="A48" s="285"/>
      <c r="B48" s="194"/>
      <c r="C48" s="75"/>
      <c r="D48" s="76"/>
      <c r="E48" s="291"/>
      <c r="F48" s="184"/>
      <c r="G48" s="78"/>
      <c r="H48" s="184"/>
      <c r="I48" s="78"/>
      <c r="J48" s="73"/>
      <c r="K48" s="79"/>
      <c r="L48" s="79"/>
      <c r="M48" s="211"/>
      <c r="N48" s="211"/>
    </row>
    <row r="49" spans="1:14" s="25" customFormat="1" ht="30.75" hidden="1" x14ac:dyDescent="0.25">
      <c r="A49" s="356"/>
      <c r="B49" s="253"/>
      <c r="C49" s="58"/>
      <c r="D49" s="59"/>
      <c r="E49" s="292"/>
      <c r="F49" s="182"/>
      <c r="G49" s="61"/>
      <c r="H49" s="182"/>
      <c r="I49" s="61"/>
      <c r="J49" s="62"/>
      <c r="K49" s="63"/>
      <c r="L49" s="63"/>
      <c r="M49" s="206"/>
      <c r="N49" s="206"/>
    </row>
    <row r="50" spans="1:14" s="25" customFormat="1" ht="30.75" hidden="1" x14ac:dyDescent="0.2">
      <c r="A50" s="284"/>
      <c r="B50" s="336"/>
      <c r="C50" s="65"/>
      <c r="D50" s="66"/>
      <c r="E50" s="284"/>
      <c r="F50" s="183"/>
      <c r="G50" s="67"/>
      <c r="H50" s="186"/>
      <c r="I50" s="68"/>
      <c r="J50" s="64"/>
      <c r="K50" s="69"/>
      <c r="L50" s="69"/>
      <c r="M50" s="207"/>
      <c r="N50" s="207"/>
    </row>
    <row r="51" spans="1:14" s="25" customFormat="1" ht="30.75" hidden="1" x14ac:dyDescent="0.2">
      <c r="A51" s="284"/>
      <c r="B51" s="253"/>
      <c r="C51" s="65"/>
      <c r="D51" s="66"/>
      <c r="E51" s="290"/>
      <c r="F51" s="183"/>
      <c r="G51" s="72"/>
      <c r="H51" s="186"/>
      <c r="I51" s="68"/>
      <c r="J51" s="64"/>
      <c r="K51" s="330"/>
      <c r="L51" s="69"/>
      <c r="M51" s="207"/>
      <c r="N51" s="207"/>
    </row>
    <row r="52" spans="1:14" s="25" customFormat="1" ht="30.75" hidden="1" x14ac:dyDescent="0.2">
      <c r="A52" s="285"/>
      <c r="B52" s="194"/>
      <c r="C52" s="75"/>
      <c r="D52" s="76"/>
      <c r="E52" s="291"/>
      <c r="F52" s="184"/>
      <c r="G52" s="78"/>
      <c r="H52" s="184"/>
      <c r="I52" s="78"/>
      <c r="J52" s="73"/>
      <c r="K52" s="79"/>
      <c r="L52" s="79"/>
      <c r="M52" s="208"/>
      <c r="N52" s="208"/>
    </row>
    <row r="53" spans="1:14" s="25" customFormat="1" ht="30.75" hidden="1" x14ac:dyDescent="0.25">
      <c r="A53" s="242"/>
      <c r="B53" s="34"/>
      <c r="C53" s="35"/>
      <c r="D53" s="51"/>
      <c r="E53" s="294"/>
      <c r="F53" s="178"/>
      <c r="G53" s="41"/>
      <c r="H53" s="178"/>
      <c r="I53" s="41"/>
      <c r="J53" s="52"/>
      <c r="K53" s="53"/>
      <c r="L53" s="53"/>
      <c r="M53" s="209"/>
      <c r="N53" s="209"/>
    </row>
    <row r="54" spans="1:14" s="25" customFormat="1" ht="30.75" hidden="1" x14ac:dyDescent="0.2">
      <c r="A54" s="242"/>
      <c r="B54" s="253"/>
      <c r="C54" s="35"/>
      <c r="D54" s="36"/>
      <c r="E54" s="295"/>
      <c r="F54" s="178"/>
      <c r="G54" s="37"/>
      <c r="H54" s="52"/>
      <c r="I54" s="38"/>
      <c r="J54" s="26"/>
      <c r="K54" s="39"/>
      <c r="L54" s="39"/>
      <c r="M54" s="210"/>
      <c r="N54" s="210"/>
    </row>
    <row r="55" spans="1:14" s="25" customFormat="1" ht="30.75" hidden="1" x14ac:dyDescent="0.2">
      <c r="A55" s="242"/>
      <c r="B55" s="253"/>
      <c r="C55" s="35"/>
      <c r="D55" s="36"/>
      <c r="E55" s="261"/>
      <c r="F55" s="178"/>
      <c r="G55" s="41"/>
      <c r="H55" s="52"/>
      <c r="I55" s="38"/>
      <c r="J55" s="26"/>
      <c r="K55" s="330"/>
      <c r="L55" s="39"/>
      <c r="M55" s="210"/>
      <c r="N55" s="210"/>
    </row>
    <row r="56" spans="1:14" s="25" customFormat="1" ht="30.75" hidden="1" x14ac:dyDescent="0.2">
      <c r="A56" s="242"/>
      <c r="B56" s="189"/>
      <c r="C56" s="35"/>
      <c r="D56" s="36"/>
      <c r="E56" s="261"/>
      <c r="F56" s="178"/>
      <c r="G56" s="41"/>
      <c r="H56" s="52"/>
      <c r="I56" s="38"/>
      <c r="J56" s="26"/>
      <c r="K56" s="39"/>
      <c r="L56" s="39"/>
      <c r="M56" s="210"/>
      <c r="N56" s="210"/>
    </row>
    <row r="57" spans="1:14" s="25" customFormat="1" ht="30.75" hidden="1" x14ac:dyDescent="0.2">
      <c r="A57" s="242"/>
      <c r="B57" s="189"/>
      <c r="C57" s="35"/>
      <c r="D57" s="36"/>
      <c r="E57" s="261"/>
      <c r="F57" s="178"/>
      <c r="G57" s="83"/>
      <c r="H57" s="52"/>
      <c r="I57" s="38"/>
      <c r="J57" s="26"/>
      <c r="K57" s="39"/>
      <c r="L57" s="39"/>
      <c r="M57" s="210"/>
      <c r="N57" s="210"/>
    </row>
    <row r="58" spans="1:14" s="25" customFormat="1" ht="30.75" hidden="1" x14ac:dyDescent="0.2">
      <c r="A58" s="262"/>
      <c r="B58" s="195"/>
      <c r="C58" s="45"/>
      <c r="D58" s="46"/>
      <c r="E58" s="266"/>
      <c r="F58" s="181"/>
      <c r="G58" s="49"/>
      <c r="H58" s="181"/>
      <c r="I58" s="49"/>
      <c r="J58" s="43"/>
      <c r="K58" s="55"/>
      <c r="L58" s="55"/>
      <c r="M58" s="211"/>
      <c r="N58" s="211"/>
    </row>
    <row r="59" spans="1:14" s="25" customFormat="1" ht="30.75" hidden="1" x14ac:dyDescent="0.25">
      <c r="A59" s="242"/>
      <c r="B59" s="34"/>
      <c r="C59" s="35"/>
      <c r="D59" s="51"/>
      <c r="E59" s="289"/>
      <c r="F59" s="178"/>
      <c r="G59" s="41"/>
      <c r="H59" s="178"/>
      <c r="I59" s="41"/>
      <c r="J59" s="32"/>
      <c r="K59" s="53"/>
      <c r="L59" s="53"/>
      <c r="M59" s="209"/>
      <c r="N59" s="206"/>
    </row>
    <row r="60" spans="1:14" s="25" customFormat="1" ht="30.75" hidden="1" x14ac:dyDescent="0.2">
      <c r="A60" s="242"/>
      <c r="B60" s="189"/>
      <c r="C60" s="35"/>
      <c r="D60" s="36"/>
      <c r="E60" s="242"/>
      <c r="F60" s="178"/>
      <c r="G60" s="37"/>
      <c r="H60" s="52"/>
      <c r="I60" s="38"/>
      <c r="J60" s="26"/>
      <c r="K60" s="39"/>
      <c r="L60" s="39"/>
      <c r="M60" s="207"/>
      <c r="N60" s="207"/>
    </row>
    <row r="61" spans="1:14" s="25" customFormat="1" ht="30.75" hidden="1" x14ac:dyDescent="0.2">
      <c r="A61" s="242"/>
      <c r="B61" s="189"/>
      <c r="C61" s="35"/>
      <c r="D61" s="36"/>
      <c r="E61" s="261"/>
      <c r="F61" s="178"/>
      <c r="G61" s="41"/>
      <c r="H61" s="52"/>
      <c r="I61" s="38"/>
      <c r="J61" s="26"/>
      <c r="K61" s="330"/>
      <c r="L61" s="39"/>
      <c r="M61" s="207"/>
      <c r="N61" s="207"/>
    </row>
    <row r="62" spans="1:14" s="25" customFormat="1" ht="30.75" hidden="1" x14ac:dyDescent="0.2">
      <c r="A62" s="262"/>
      <c r="B62" s="195"/>
      <c r="C62" s="45"/>
      <c r="D62" s="46"/>
      <c r="E62" s="266"/>
      <c r="F62" s="181"/>
      <c r="G62" s="49"/>
      <c r="H62" s="181"/>
      <c r="I62" s="49"/>
      <c r="J62" s="43"/>
      <c r="K62" s="55"/>
      <c r="L62" s="55"/>
      <c r="M62" s="208"/>
      <c r="N62" s="208"/>
    </row>
    <row r="63" spans="1:14" s="25" customFormat="1" ht="30.75" hidden="1" x14ac:dyDescent="0.25">
      <c r="A63" s="242"/>
      <c r="B63" s="243"/>
      <c r="C63" s="35"/>
      <c r="D63" s="51"/>
      <c r="E63" s="289"/>
      <c r="F63" s="178"/>
      <c r="G63" s="41"/>
      <c r="H63" s="178"/>
      <c r="I63" s="41"/>
      <c r="J63" s="32"/>
      <c r="K63" s="53"/>
      <c r="L63" s="53"/>
      <c r="M63" s="209"/>
      <c r="N63" s="209"/>
    </row>
    <row r="64" spans="1:14" s="25" customFormat="1" ht="30.75" hidden="1" x14ac:dyDescent="0.2">
      <c r="A64" s="242"/>
      <c r="B64" s="189"/>
      <c r="C64" s="35"/>
      <c r="D64" s="36"/>
      <c r="E64" s="242"/>
      <c r="F64" s="178"/>
      <c r="G64" s="37"/>
      <c r="H64" s="52"/>
      <c r="I64" s="38"/>
      <c r="J64" s="26"/>
      <c r="K64" s="39"/>
      <c r="L64" s="39"/>
      <c r="M64" s="210"/>
      <c r="N64" s="210"/>
    </row>
    <row r="65" spans="1:14" s="25" customFormat="1" ht="30.75" hidden="1" x14ac:dyDescent="0.2">
      <c r="A65" s="242"/>
      <c r="B65" s="189"/>
      <c r="C65" s="35"/>
      <c r="D65" s="36"/>
      <c r="E65" s="261"/>
      <c r="F65" s="178"/>
      <c r="G65" s="41"/>
      <c r="H65" s="52"/>
      <c r="I65" s="38"/>
      <c r="J65" s="26"/>
      <c r="K65" s="330"/>
      <c r="L65" s="39"/>
      <c r="M65" s="210"/>
      <c r="N65" s="210"/>
    </row>
    <row r="66" spans="1:14" s="25" customFormat="1" ht="30.75" hidden="1" x14ac:dyDescent="0.2">
      <c r="A66" s="262"/>
      <c r="B66" s="195"/>
      <c r="C66" s="45"/>
      <c r="D66" s="46"/>
      <c r="E66" s="266"/>
      <c r="F66" s="181"/>
      <c r="G66" s="49"/>
      <c r="H66" s="181"/>
      <c r="I66" s="49"/>
      <c r="J66" s="43"/>
      <c r="K66" s="55"/>
      <c r="L66" s="55"/>
      <c r="M66" s="211"/>
      <c r="N66" s="211"/>
    </row>
    <row r="67" spans="1:14" s="25" customFormat="1" ht="30.75" hidden="1" x14ac:dyDescent="0.25">
      <c r="A67" s="242"/>
      <c r="B67" s="34"/>
      <c r="C67" s="35"/>
      <c r="D67" s="51"/>
      <c r="E67" s="294"/>
      <c r="F67" s="178"/>
      <c r="G67" s="41"/>
      <c r="H67" s="178"/>
      <c r="I67" s="41"/>
      <c r="J67" s="52"/>
      <c r="K67" s="53"/>
      <c r="L67" s="53"/>
      <c r="M67" s="212"/>
      <c r="N67" s="212"/>
    </row>
    <row r="68" spans="1:14" s="25" customFormat="1" ht="30.75" hidden="1" x14ac:dyDescent="0.2">
      <c r="A68" s="242"/>
      <c r="B68" s="34"/>
      <c r="C68" s="35"/>
      <c r="D68" s="36"/>
      <c r="E68" s="295"/>
      <c r="F68" s="178"/>
      <c r="G68" s="37"/>
      <c r="H68" s="52"/>
      <c r="I68" s="38"/>
      <c r="J68" s="26"/>
      <c r="K68" s="39"/>
      <c r="L68" s="39"/>
      <c r="M68" s="213"/>
      <c r="N68" s="213"/>
    </row>
    <row r="69" spans="1:14" s="25" customFormat="1" ht="30.75" hidden="1" x14ac:dyDescent="0.2">
      <c r="A69" s="242"/>
      <c r="B69" s="189"/>
      <c r="C69" s="35"/>
      <c r="D69" s="36"/>
      <c r="E69" s="261"/>
      <c r="F69" s="178"/>
      <c r="G69" s="41"/>
      <c r="H69" s="52"/>
      <c r="I69" s="38"/>
      <c r="J69" s="26"/>
      <c r="K69" s="330"/>
      <c r="L69" s="39"/>
      <c r="M69" s="213"/>
      <c r="N69" s="213"/>
    </row>
    <row r="70" spans="1:14" s="25" customFormat="1" ht="30.75" hidden="1" x14ac:dyDescent="0.2">
      <c r="A70" s="242"/>
      <c r="B70" s="189"/>
      <c r="C70" s="35"/>
      <c r="D70" s="36"/>
      <c r="E70" s="261"/>
      <c r="F70" s="178"/>
      <c r="G70" s="41"/>
      <c r="H70" s="52"/>
      <c r="I70" s="38"/>
      <c r="J70" s="26"/>
      <c r="K70" s="39"/>
      <c r="L70" s="39"/>
      <c r="M70" s="213"/>
      <c r="N70" s="213"/>
    </row>
    <row r="71" spans="1:14" s="25" customFormat="1" ht="30.75" hidden="1" x14ac:dyDescent="0.2">
      <c r="A71" s="262"/>
      <c r="B71" s="195"/>
      <c r="C71" s="45"/>
      <c r="D71" s="46"/>
      <c r="E71" s="266"/>
      <c r="F71" s="180"/>
      <c r="G71" s="49"/>
      <c r="H71" s="181"/>
      <c r="I71" s="49"/>
      <c r="J71" s="43"/>
      <c r="K71" s="55"/>
      <c r="L71" s="55"/>
      <c r="M71" s="214"/>
      <c r="N71" s="214"/>
    </row>
    <row r="72" spans="1:14" s="25" customFormat="1" ht="37.5" hidden="1" customHeight="1" x14ac:dyDescent="0.25">
      <c r="A72" s="242"/>
      <c r="B72" s="243"/>
      <c r="C72" s="35"/>
      <c r="D72" s="51"/>
      <c r="E72" s="289"/>
      <c r="F72" s="178"/>
      <c r="G72" s="41"/>
      <c r="H72" s="178"/>
      <c r="I72" s="41"/>
      <c r="J72" s="32"/>
      <c r="K72" s="53"/>
      <c r="L72" s="53"/>
      <c r="M72" s="203"/>
      <c r="N72" s="203"/>
    </row>
    <row r="73" spans="1:14" s="25" customFormat="1" ht="37.5" hidden="1" customHeight="1" x14ac:dyDescent="0.25">
      <c r="A73" s="242"/>
      <c r="B73" s="34"/>
      <c r="C73" s="35"/>
      <c r="D73" s="51"/>
      <c r="E73" s="261"/>
      <c r="F73" s="178"/>
      <c r="G73" s="41"/>
      <c r="H73" s="178"/>
      <c r="I73" s="83"/>
      <c r="J73" s="26"/>
      <c r="K73" s="39"/>
      <c r="L73" s="53"/>
      <c r="M73" s="204"/>
      <c r="N73" s="204"/>
    </row>
    <row r="74" spans="1:14" s="25" customFormat="1" ht="37.5" hidden="1" customHeight="1" x14ac:dyDescent="0.25">
      <c r="A74" s="262"/>
      <c r="B74" s="348"/>
      <c r="C74" s="45"/>
      <c r="D74" s="350"/>
      <c r="E74" s="266"/>
      <c r="F74" s="180"/>
      <c r="G74" s="48"/>
      <c r="H74" s="180"/>
      <c r="I74" s="351"/>
      <c r="J74" s="43"/>
      <c r="K74" s="352"/>
      <c r="L74" s="353"/>
      <c r="M74" s="205"/>
      <c r="N74" s="205"/>
    </row>
    <row r="75" spans="1:14" s="25" customFormat="1" ht="30.75" hidden="1" x14ac:dyDescent="0.25">
      <c r="A75" s="242"/>
      <c r="B75" s="253"/>
      <c r="C75" s="35"/>
      <c r="D75" s="51"/>
      <c r="E75" s="293"/>
      <c r="F75" s="178"/>
      <c r="G75" s="41"/>
      <c r="H75" s="178"/>
      <c r="I75" s="41"/>
      <c r="J75" s="52"/>
      <c r="K75" s="53"/>
      <c r="L75" s="53"/>
      <c r="M75" s="204"/>
      <c r="N75" s="204"/>
    </row>
    <row r="76" spans="1:14" s="25" customFormat="1" ht="30.75" hidden="1" x14ac:dyDescent="0.25">
      <c r="A76" s="242"/>
      <c r="B76" s="34"/>
      <c r="C76" s="35"/>
      <c r="D76" s="51"/>
      <c r="E76" s="261"/>
      <c r="F76" s="178"/>
      <c r="G76" s="41"/>
      <c r="H76" s="178"/>
      <c r="I76" s="83"/>
      <c r="J76" s="26"/>
      <c r="K76" s="39"/>
      <c r="L76" s="53"/>
      <c r="M76" s="204"/>
      <c r="N76" s="204"/>
    </row>
    <row r="77" spans="1:14" s="25" customFormat="1" ht="30.75" hidden="1" x14ac:dyDescent="0.25">
      <c r="A77" s="242"/>
      <c r="B77" s="189"/>
      <c r="C77" s="35"/>
      <c r="D77" s="51"/>
      <c r="E77" s="261"/>
      <c r="F77" s="178"/>
      <c r="G77" s="41"/>
      <c r="H77" s="178"/>
      <c r="I77" s="83"/>
      <c r="J77" s="26"/>
      <c r="K77" s="330"/>
      <c r="L77" s="53"/>
      <c r="M77" s="204"/>
      <c r="N77" s="204"/>
    </row>
    <row r="78" spans="1:14" s="25" customFormat="1" ht="30.75" hidden="1" x14ac:dyDescent="0.2">
      <c r="A78" s="262"/>
      <c r="B78" s="195"/>
      <c r="C78" s="45"/>
      <c r="D78" s="46"/>
      <c r="E78" s="266"/>
      <c r="F78" s="180"/>
      <c r="G78" s="49"/>
      <c r="H78" s="181"/>
      <c r="I78" s="49"/>
      <c r="J78" s="43"/>
      <c r="K78" s="55"/>
      <c r="L78" s="55"/>
      <c r="M78" s="205"/>
      <c r="N78" s="205"/>
    </row>
    <row r="79" spans="1:14" s="25" customFormat="1" ht="30.75" hidden="1" x14ac:dyDescent="0.25">
      <c r="A79" s="242"/>
      <c r="B79" s="243"/>
      <c r="C79" s="35"/>
      <c r="D79" s="51"/>
      <c r="E79" s="289"/>
      <c r="F79" s="178"/>
      <c r="G79" s="41"/>
      <c r="H79" s="178"/>
      <c r="I79" s="41"/>
      <c r="J79" s="32"/>
      <c r="K79" s="53"/>
      <c r="L79" s="53"/>
      <c r="M79" s="203"/>
      <c r="N79" s="203"/>
    </row>
    <row r="80" spans="1:14" s="25" customFormat="1" ht="30.75" hidden="1" x14ac:dyDescent="0.25">
      <c r="A80" s="242"/>
      <c r="B80" s="34"/>
      <c r="C80" s="35"/>
      <c r="D80" s="51"/>
      <c r="E80" s="261"/>
      <c r="F80" s="178"/>
      <c r="G80" s="41"/>
      <c r="H80" s="178"/>
      <c r="I80" s="83"/>
      <c r="J80" s="26"/>
      <c r="K80" s="39"/>
      <c r="L80" s="53"/>
      <c r="M80" s="204"/>
      <c r="N80" s="204"/>
    </row>
    <row r="81" spans="1:14" s="25" customFormat="1" ht="30.75" hidden="1" x14ac:dyDescent="0.25">
      <c r="A81" s="242"/>
      <c r="B81" s="189"/>
      <c r="C81" s="35"/>
      <c r="D81" s="51"/>
      <c r="E81" s="261"/>
      <c r="F81" s="178"/>
      <c r="G81" s="41"/>
      <c r="H81" s="178"/>
      <c r="I81" s="83"/>
      <c r="J81" s="26"/>
      <c r="K81" s="330"/>
      <c r="L81" s="53"/>
      <c r="M81" s="204"/>
      <c r="N81" s="204"/>
    </row>
    <row r="82" spans="1:14" s="25" customFormat="1" ht="30.75" hidden="1" x14ac:dyDescent="0.2">
      <c r="A82" s="242"/>
      <c r="B82" s="189"/>
      <c r="C82" s="35"/>
      <c r="D82" s="36"/>
      <c r="E82" s="242"/>
      <c r="F82" s="178"/>
      <c r="G82" s="37"/>
      <c r="H82" s="52"/>
      <c r="I82" s="38"/>
      <c r="J82" s="26"/>
      <c r="K82" s="39"/>
      <c r="L82" s="39"/>
      <c r="M82" s="204"/>
      <c r="N82" s="204"/>
    </row>
    <row r="83" spans="1:14" s="25" customFormat="1" ht="30.75" hidden="1" x14ac:dyDescent="0.2">
      <c r="A83" s="262"/>
      <c r="B83" s="195"/>
      <c r="C83" s="45"/>
      <c r="D83" s="46"/>
      <c r="E83" s="266"/>
      <c r="F83" s="180"/>
      <c r="G83" s="49"/>
      <c r="H83" s="181"/>
      <c r="I83" s="49"/>
      <c r="J83" s="43"/>
      <c r="K83" s="55"/>
      <c r="L83" s="55"/>
      <c r="M83" s="205"/>
      <c r="N83" s="205"/>
    </row>
    <row r="84" spans="1:14" s="25" customFormat="1" ht="30.75" hidden="1" x14ac:dyDescent="0.25">
      <c r="A84" s="242"/>
      <c r="B84" s="189"/>
      <c r="C84" s="35"/>
      <c r="D84" s="51"/>
      <c r="E84" s="294"/>
      <c r="F84" s="178"/>
      <c r="G84" s="41"/>
      <c r="H84" s="178"/>
      <c r="I84" s="41"/>
      <c r="J84" s="52"/>
      <c r="K84" s="53"/>
      <c r="L84" s="53"/>
      <c r="M84" s="200"/>
      <c r="N84" s="200"/>
    </row>
    <row r="85" spans="1:14" s="25" customFormat="1" ht="30.75" hidden="1" x14ac:dyDescent="0.2">
      <c r="A85" s="242"/>
      <c r="B85" s="189"/>
      <c r="C85" s="35"/>
      <c r="D85" s="36"/>
      <c r="E85" s="295"/>
      <c r="F85" s="178"/>
      <c r="G85" s="37"/>
      <c r="H85" s="52"/>
      <c r="I85" s="38"/>
      <c r="J85" s="26"/>
      <c r="K85" s="39"/>
      <c r="L85" s="39"/>
      <c r="M85" s="201"/>
      <c r="N85" s="201"/>
    </row>
    <row r="86" spans="1:14" s="25" customFormat="1" ht="30.75" hidden="1" x14ac:dyDescent="0.2">
      <c r="A86" s="242"/>
      <c r="B86" s="189"/>
      <c r="C86" s="35"/>
      <c r="D86" s="36"/>
      <c r="E86" s="261"/>
      <c r="F86" s="178"/>
      <c r="G86" s="41"/>
      <c r="H86" s="52"/>
      <c r="I86" s="38"/>
      <c r="J86" s="26"/>
      <c r="K86" s="330"/>
      <c r="L86" s="39"/>
      <c r="M86" s="201"/>
      <c r="N86" s="201"/>
    </row>
    <row r="87" spans="1:14" s="25" customFormat="1" ht="30.75" hidden="1" x14ac:dyDescent="0.2">
      <c r="A87" s="262"/>
      <c r="B87" s="195"/>
      <c r="C87" s="45"/>
      <c r="D87" s="46"/>
      <c r="E87" s="266"/>
      <c r="F87" s="181"/>
      <c r="G87" s="49"/>
      <c r="H87" s="181"/>
      <c r="I87" s="49"/>
      <c r="J87" s="43"/>
      <c r="K87" s="55"/>
      <c r="L87" s="55"/>
      <c r="M87" s="202"/>
      <c r="N87" s="202"/>
    </row>
    <row r="88" spans="1:14" s="25" customFormat="1" ht="30.75" hidden="1" x14ac:dyDescent="0.25">
      <c r="A88" s="282"/>
      <c r="B88" s="34"/>
      <c r="C88" s="35"/>
      <c r="D88" s="51"/>
      <c r="E88" s="293"/>
      <c r="F88" s="178"/>
      <c r="G88" s="41"/>
      <c r="H88" s="178"/>
      <c r="I88" s="41"/>
      <c r="J88" s="52"/>
      <c r="K88" s="53"/>
      <c r="L88" s="53"/>
      <c r="M88" s="200"/>
      <c r="N88" s="200"/>
    </row>
    <row r="89" spans="1:14" s="25" customFormat="1" ht="30.75" hidden="1" x14ac:dyDescent="0.2">
      <c r="A89" s="242"/>
      <c r="B89" s="34"/>
      <c r="C89" s="35"/>
      <c r="D89" s="36"/>
      <c r="E89" s="242"/>
      <c r="F89" s="178"/>
      <c r="G89" s="37"/>
      <c r="H89" s="52"/>
      <c r="I89" s="38"/>
      <c r="J89" s="26"/>
      <c r="K89" s="39"/>
      <c r="L89" s="39"/>
      <c r="M89" s="201"/>
      <c r="N89" s="201"/>
    </row>
    <row r="90" spans="1:14" s="25" customFormat="1" ht="30.75" hidden="1" x14ac:dyDescent="0.2">
      <c r="A90" s="262"/>
      <c r="B90" s="348"/>
      <c r="C90" s="45"/>
      <c r="D90" s="46"/>
      <c r="E90" s="266"/>
      <c r="F90" s="180"/>
      <c r="G90" s="355"/>
      <c r="H90" s="181"/>
      <c r="I90" s="49"/>
      <c r="J90" s="43"/>
      <c r="K90" s="352"/>
      <c r="L90" s="50"/>
      <c r="M90" s="202"/>
      <c r="N90" s="202"/>
    </row>
    <row r="91" spans="1:14" s="25" customFormat="1" ht="30.75" hidden="1" x14ac:dyDescent="0.25">
      <c r="A91" s="242"/>
      <c r="B91" s="189"/>
      <c r="C91" s="35"/>
      <c r="D91" s="51"/>
      <c r="E91" s="293"/>
      <c r="F91" s="248"/>
      <c r="G91" s="41"/>
      <c r="H91" s="248"/>
      <c r="I91" s="41"/>
      <c r="J91" s="52"/>
      <c r="K91" s="354"/>
      <c r="L91" s="53"/>
      <c r="M91" s="201"/>
      <c r="N91" s="201"/>
    </row>
    <row r="92" spans="1:14" s="25" customFormat="1" ht="30.75" hidden="1" x14ac:dyDescent="0.2">
      <c r="A92" s="242"/>
      <c r="B92" s="189"/>
      <c r="C92" s="35"/>
      <c r="D92" s="36"/>
      <c r="E92" s="242"/>
      <c r="F92" s="178"/>
      <c r="G92" s="37"/>
      <c r="H92" s="52"/>
      <c r="I92" s="38"/>
      <c r="J92" s="26"/>
      <c r="K92" s="39"/>
      <c r="L92" s="39"/>
      <c r="M92" s="201"/>
      <c r="N92" s="201"/>
    </row>
    <row r="93" spans="1:14" s="25" customFormat="1" ht="30.75" hidden="1" x14ac:dyDescent="0.2">
      <c r="A93" s="262"/>
      <c r="B93" s="195"/>
      <c r="C93" s="45"/>
      <c r="D93" s="46"/>
      <c r="E93" s="266"/>
      <c r="F93" s="181"/>
      <c r="G93" s="49"/>
      <c r="H93" s="181"/>
      <c r="I93" s="49"/>
      <c r="J93" s="43"/>
      <c r="K93" s="55"/>
      <c r="L93" s="55"/>
      <c r="M93" s="202"/>
      <c r="N93" s="202"/>
    </row>
    <row r="94" spans="1:14" s="25" customFormat="1" ht="30.75" hidden="1" x14ac:dyDescent="0.2">
      <c r="A94" s="242"/>
      <c r="B94" s="197"/>
      <c r="C94" s="35"/>
      <c r="D94" s="36"/>
      <c r="E94" s="289"/>
      <c r="F94" s="179"/>
      <c r="G94" s="38"/>
      <c r="H94" s="179"/>
      <c r="I94" s="38"/>
      <c r="J94" s="32"/>
      <c r="K94" s="241"/>
      <c r="L94" s="241"/>
      <c r="M94" s="201"/>
      <c r="N94" s="201"/>
    </row>
    <row r="95" spans="1:14" s="25" customFormat="1" ht="30.75" hidden="1" x14ac:dyDescent="0.2">
      <c r="A95" s="242"/>
      <c r="B95" s="197"/>
      <c r="C95" s="35"/>
      <c r="D95" s="36"/>
      <c r="E95" s="261"/>
      <c r="F95" s="52"/>
      <c r="G95" s="38"/>
      <c r="H95" s="52"/>
      <c r="I95" s="38"/>
      <c r="J95" s="26"/>
      <c r="K95" s="39"/>
      <c r="L95" s="241"/>
      <c r="M95" s="201"/>
      <c r="N95" s="201"/>
    </row>
    <row r="96" spans="1:14" s="25" customFormat="1" ht="30.75" hidden="1" x14ac:dyDescent="0.2">
      <c r="A96" s="242"/>
      <c r="B96" s="197"/>
      <c r="C96" s="35"/>
      <c r="D96" s="36"/>
      <c r="E96" s="261"/>
      <c r="F96" s="52"/>
      <c r="G96" s="38"/>
      <c r="H96" s="52"/>
      <c r="I96" s="38"/>
      <c r="J96" s="26"/>
      <c r="K96" s="39"/>
      <c r="L96" s="241"/>
      <c r="M96" s="201"/>
      <c r="N96" s="201"/>
    </row>
    <row r="97" spans="1:14" s="25" customFormat="1" ht="30.75" hidden="1" x14ac:dyDescent="0.2">
      <c r="A97" s="262"/>
      <c r="B97" s="195"/>
      <c r="C97" s="45"/>
      <c r="D97" s="46"/>
      <c r="E97" s="266"/>
      <c r="F97" s="181"/>
      <c r="G97" s="49"/>
      <c r="H97" s="181"/>
      <c r="I97" s="49"/>
      <c r="J97" s="43"/>
      <c r="K97" s="55"/>
      <c r="L97" s="55"/>
      <c r="M97" s="202"/>
      <c r="N97" s="202"/>
    </row>
    <row r="98" spans="1:14" s="25" customFormat="1" ht="30.75" hidden="1" x14ac:dyDescent="0.25">
      <c r="A98" s="242"/>
      <c r="B98" s="243"/>
      <c r="C98" s="35"/>
      <c r="D98" s="51"/>
      <c r="E98" s="293"/>
      <c r="F98" s="178"/>
      <c r="G98" s="41"/>
      <c r="H98" s="178"/>
      <c r="I98" s="41"/>
      <c r="J98" s="52"/>
      <c r="K98" s="53"/>
      <c r="L98" s="53"/>
      <c r="M98" s="200"/>
      <c r="N98" s="201"/>
    </row>
    <row r="99" spans="1:14" s="25" customFormat="1" ht="30.75" hidden="1" x14ac:dyDescent="0.2">
      <c r="A99" s="242"/>
      <c r="B99" s="189"/>
      <c r="C99" s="35"/>
      <c r="D99" s="36"/>
      <c r="E99" s="242"/>
      <c r="F99" s="178"/>
      <c r="G99" s="37"/>
      <c r="H99" s="52"/>
      <c r="I99" s="38"/>
      <c r="J99" s="26"/>
      <c r="K99" s="39"/>
      <c r="L99" s="39"/>
      <c r="M99" s="201"/>
      <c r="N99" s="201"/>
    </row>
    <row r="100" spans="1:14" s="25" customFormat="1" ht="30.75" hidden="1" x14ac:dyDescent="0.2">
      <c r="A100" s="242"/>
      <c r="B100" s="189"/>
      <c r="C100" s="35"/>
      <c r="D100" s="36"/>
      <c r="E100" s="261"/>
      <c r="F100" s="178"/>
      <c r="G100" s="41"/>
      <c r="H100" s="52"/>
      <c r="I100" s="38"/>
      <c r="J100" s="26"/>
      <c r="K100" s="39"/>
      <c r="L100" s="39"/>
      <c r="M100" s="201"/>
      <c r="N100" s="201"/>
    </row>
    <row r="101" spans="1:14" s="25" customFormat="1" ht="30.75" hidden="1" x14ac:dyDescent="0.2">
      <c r="A101" s="262"/>
      <c r="B101" s="195"/>
      <c r="C101" s="45"/>
      <c r="D101" s="46"/>
      <c r="E101" s="266"/>
      <c r="F101" s="181"/>
      <c r="G101" s="49"/>
      <c r="H101" s="181"/>
      <c r="I101" s="49"/>
      <c r="J101" s="43"/>
      <c r="K101" s="55"/>
      <c r="L101" s="55"/>
      <c r="M101" s="202"/>
      <c r="N101" s="202"/>
    </row>
    <row r="102" spans="1:14" s="25" customFormat="1" ht="30.75" hidden="1" x14ac:dyDescent="0.25">
      <c r="A102" s="282"/>
      <c r="B102" s="189"/>
      <c r="C102" s="35"/>
      <c r="D102" s="51"/>
      <c r="E102" s="293"/>
      <c r="F102" s="178"/>
      <c r="G102" s="51"/>
      <c r="H102" s="178"/>
      <c r="I102" s="51"/>
      <c r="J102" s="52"/>
      <c r="K102" s="53"/>
      <c r="L102" s="53"/>
      <c r="M102" s="200"/>
      <c r="N102" s="200"/>
    </row>
    <row r="103" spans="1:14" s="25" customFormat="1" ht="30.75" hidden="1" x14ac:dyDescent="0.2">
      <c r="A103" s="242"/>
      <c r="B103" s="189"/>
      <c r="C103" s="35"/>
      <c r="D103" s="36"/>
      <c r="E103" s="242"/>
      <c r="F103" s="178"/>
      <c r="G103" s="37"/>
      <c r="H103" s="52"/>
      <c r="I103" s="38"/>
      <c r="J103" s="26"/>
      <c r="K103" s="39"/>
      <c r="L103" s="39"/>
      <c r="M103" s="201"/>
      <c r="N103" s="201"/>
    </row>
    <row r="104" spans="1:14" s="25" customFormat="1" ht="30.75" hidden="1" x14ac:dyDescent="0.2">
      <c r="A104" s="262"/>
      <c r="B104" s="195"/>
      <c r="C104" s="45"/>
      <c r="D104" s="46"/>
      <c r="E104" s="266"/>
      <c r="F104" s="181"/>
      <c r="G104" s="49"/>
      <c r="H104" s="181"/>
      <c r="I104" s="49"/>
      <c r="J104" s="43"/>
      <c r="K104" s="55"/>
      <c r="L104" s="55"/>
      <c r="M104" s="202"/>
      <c r="N104" s="202"/>
    </row>
    <row r="105" spans="1:14" s="25" customFormat="1" ht="30.75" hidden="1" x14ac:dyDescent="0.25">
      <c r="A105" s="282"/>
      <c r="B105" s="189"/>
      <c r="C105" s="35"/>
      <c r="D105" s="51"/>
      <c r="E105" s="293"/>
      <c r="F105" s="182"/>
      <c r="G105" s="51"/>
      <c r="H105" s="182"/>
      <c r="I105" s="51"/>
      <c r="J105" s="52"/>
      <c r="K105" s="53"/>
      <c r="L105" s="53"/>
      <c r="M105" s="201"/>
      <c r="N105" s="200"/>
    </row>
    <row r="106" spans="1:14" s="25" customFormat="1" ht="30.75" hidden="1" x14ac:dyDescent="0.2">
      <c r="A106" s="242"/>
      <c r="B106" s="189"/>
      <c r="C106" s="35"/>
      <c r="D106" s="36"/>
      <c r="E106" s="242"/>
      <c r="F106" s="178"/>
      <c r="G106" s="37"/>
      <c r="H106" s="52"/>
      <c r="I106" s="38"/>
      <c r="J106" s="26"/>
      <c r="K106" s="39"/>
      <c r="L106" s="39"/>
      <c r="M106" s="201"/>
      <c r="N106" s="201"/>
    </row>
    <row r="107" spans="1:14" s="25" customFormat="1" ht="30.75" hidden="1" x14ac:dyDescent="0.2">
      <c r="A107" s="262"/>
      <c r="B107" s="195"/>
      <c r="C107" s="45"/>
      <c r="D107" s="46"/>
      <c r="E107" s="266"/>
      <c r="F107" s="181"/>
      <c r="G107" s="49"/>
      <c r="H107" s="181"/>
      <c r="I107" s="49"/>
      <c r="J107" s="43"/>
      <c r="K107" s="55"/>
      <c r="L107" s="55"/>
      <c r="M107" s="202"/>
      <c r="N107" s="202"/>
    </row>
    <row r="108" spans="1:14" s="25" customFormat="1" ht="30.75" hidden="1" x14ac:dyDescent="0.25">
      <c r="A108" s="282"/>
      <c r="B108" s="197"/>
      <c r="C108" s="35"/>
      <c r="D108" s="51"/>
      <c r="E108" s="293"/>
      <c r="F108" s="178"/>
      <c r="G108" s="41"/>
      <c r="H108" s="178"/>
      <c r="I108" s="41"/>
      <c r="J108" s="52"/>
      <c r="K108" s="53"/>
      <c r="L108" s="53"/>
      <c r="M108" s="200"/>
      <c r="N108" s="200"/>
    </row>
    <row r="109" spans="1:14" s="25" customFormat="1" ht="30.75" hidden="1" x14ac:dyDescent="0.2">
      <c r="A109" s="242"/>
      <c r="B109" s="189"/>
      <c r="C109" s="35"/>
      <c r="D109" s="36"/>
      <c r="E109" s="242"/>
      <c r="F109" s="178"/>
      <c r="G109" s="37"/>
      <c r="H109" s="52"/>
      <c r="I109" s="38"/>
      <c r="J109" s="26"/>
      <c r="K109" s="39"/>
      <c r="L109" s="39"/>
      <c r="M109" s="201"/>
      <c r="N109" s="201"/>
    </row>
    <row r="110" spans="1:14" s="25" customFormat="1" ht="30.75" hidden="1" x14ac:dyDescent="0.2">
      <c r="A110" s="262"/>
      <c r="B110" s="348"/>
      <c r="C110" s="45"/>
      <c r="D110" s="46"/>
      <c r="E110" s="266"/>
      <c r="F110" s="180"/>
      <c r="G110" s="48"/>
      <c r="H110" s="181"/>
      <c r="I110" s="49"/>
      <c r="J110" s="43"/>
      <c r="K110" s="50"/>
      <c r="L110" s="50"/>
      <c r="M110" s="202"/>
      <c r="N110" s="202"/>
    </row>
    <row r="111" spans="1:14" s="25" customFormat="1" ht="30.75" hidden="1" x14ac:dyDescent="0.25">
      <c r="A111" s="242"/>
      <c r="B111" s="189"/>
      <c r="C111" s="35"/>
      <c r="D111" s="51"/>
      <c r="E111" s="347"/>
      <c r="F111" s="178"/>
      <c r="G111" s="41"/>
      <c r="H111" s="178"/>
      <c r="I111" s="41"/>
      <c r="J111" s="52"/>
      <c r="K111" s="53"/>
      <c r="L111" s="53"/>
      <c r="M111" s="201"/>
      <c r="N111" s="201"/>
    </row>
    <row r="112" spans="1:14" s="25" customFormat="1" ht="30.75" hidden="1" x14ac:dyDescent="0.2">
      <c r="A112" s="242"/>
      <c r="B112" s="189"/>
      <c r="C112" s="35"/>
      <c r="D112" s="36"/>
      <c r="E112" s="295"/>
      <c r="F112" s="178"/>
      <c r="G112" s="37"/>
      <c r="H112" s="52"/>
      <c r="I112" s="38"/>
      <c r="J112" s="26"/>
      <c r="K112" s="39"/>
      <c r="L112" s="39"/>
      <c r="M112" s="201"/>
      <c r="N112" s="201"/>
    </row>
    <row r="113" spans="1:14" s="25" customFormat="1" ht="30.75" hidden="1" x14ac:dyDescent="0.2">
      <c r="A113" s="262"/>
      <c r="B113" s="348"/>
      <c r="C113" s="45"/>
      <c r="D113" s="46"/>
      <c r="E113" s="266"/>
      <c r="F113" s="180"/>
      <c r="G113" s="48"/>
      <c r="H113" s="181"/>
      <c r="I113" s="49"/>
      <c r="J113" s="43"/>
      <c r="K113" s="50"/>
      <c r="L113" s="50"/>
      <c r="M113" s="202"/>
      <c r="N113" s="202"/>
    </row>
    <row r="114" spans="1:14" ht="21.75" thickBot="1" x14ac:dyDescent="0.25">
      <c r="C114" s="349">
        <f>SUM(C7:C113)</f>
        <v>6411493.5</v>
      </c>
      <c r="I114" s="349">
        <f>SUM(I7:I113)</f>
        <v>6212024.3700000001</v>
      </c>
    </row>
    <row r="115" spans="1:14" ht="21.75" thickTop="1" x14ac:dyDescent="0.2"/>
  </sheetData>
  <mergeCells count="14">
    <mergeCell ref="A1:N1"/>
    <mergeCell ref="A2:N2"/>
    <mergeCell ref="A3:N3"/>
    <mergeCell ref="A5:A6"/>
    <mergeCell ref="B5:B6"/>
    <mergeCell ref="C5:C6"/>
    <mergeCell ref="D5:D6"/>
    <mergeCell ref="E5:E6"/>
    <mergeCell ref="F5:G5"/>
    <mergeCell ref="H5:I5"/>
    <mergeCell ref="J5:J6"/>
    <mergeCell ref="K5:K6"/>
    <mergeCell ref="L5:L6"/>
    <mergeCell ref="M5:N5"/>
  </mergeCells>
  <pageMargins left="0.39370078740157483" right="0.19685039370078741" top="0.35433070866141736" bottom="0.15748031496062992" header="0.11811023622047245" footer="0.11811023622047245"/>
  <pageSetup paperSize="9" scale="75" orientation="landscape" r:id="rId1"/>
  <headerFooter>
    <oddHeader>&amp;Rแบบ สขร.1</oddHeader>
    <oddFooter>&amp;R&amp;10&amp;P/&amp;N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CADD4B7-528B-45DE-8734-077751B8003E}">
          <x14:formula1>
            <xm:f>ชื่อหมวด!$B$2:$B$24</xm:f>
          </x14:formula1>
          <xm:sqref>L7:L113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C7979-2E80-468B-8E0A-1883FAD89718}">
  <dimension ref="A1:N76"/>
  <sheetViews>
    <sheetView tabSelected="1" view="pageBreakPreview" topLeftCell="A31" zoomScale="90" zoomScaleNormal="90" zoomScaleSheetLayoutView="90" workbookViewId="0">
      <selection activeCell="F45" sqref="F45"/>
    </sheetView>
  </sheetViews>
  <sheetFormatPr defaultColWidth="8.25" defaultRowHeight="21" x14ac:dyDescent="0.2"/>
  <cols>
    <col min="1" max="1" width="4.25" style="286" customWidth="1"/>
    <col min="2" max="2" width="43.375" style="94" customWidth="1"/>
    <col min="3" max="3" width="11.75" style="21" customWidth="1"/>
    <col min="4" max="4" width="9.5" style="21" customWidth="1"/>
    <col min="5" max="5" width="10.375" style="286" customWidth="1"/>
    <col min="6" max="6" width="23.5" style="94" customWidth="1"/>
    <col min="7" max="7" width="10.25" style="95" customWidth="1"/>
    <col min="8" max="8" width="21.875" style="188" customWidth="1"/>
    <col min="9" max="9" width="11.875" style="96" customWidth="1"/>
    <col min="10" max="10" width="10.625" style="21" customWidth="1"/>
    <col min="11" max="11" width="14" style="21" customWidth="1"/>
    <col min="12" max="12" width="25.875" style="21" hidden="1" customWidth="1"/>
    <col min="13" max="13" width="5.625" style="21" hidden="1" customWidth="1"/>
    <col min="14" max="14" width="6.875" style="21" hidden="1" customWidth="1"/>
    <col min="15" max="16384" width="8.25" style="21"/>
  </cols>
  <sheetData>
    <row r="1" spans="1:14" x14ac:dyDescent="0.2">
      <c r="A1" s="478" t="s">
        <v>592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</row>
    <row r="2" spans="1:14" x14ac:dyDescent="0.2">
      <c r="A2" s="478" t="s">
        <v>62</v>
      </c>
      <c r="B2" s="478"/>
      <c r="C2" s="478"/>
      <c r="D2" s="478"/>
      <c r="E2" s="478"/>
      <c r="F2" s="478"/>
      <c r="G2" s="478"/>
      <c r="H2" s="478"/>
      <c r="I2" s="478"/>
      <c r="J2" s="478"/>
      <c r="K2" s="478"/>
      <c r="L2" s="478"/>
      <c r="M2" s="478"/>
      <c r="N2" s="478"/>
    </row>
    <row r="3" spans="1:14" x14ac:dyDescent="0.2">
      <c r="A3" s="484" t="s">
        <v>551</v>
      </c>
      <c r="B3" s="484"/>
      <c r="C3" s="484"/>
      <c r="D3" s="484"/>
      <c r="E3" s="484"/>
      <c r="F3" s="484"/>
      <c r="G3" s="484"/>
      <c r="H3" s="484"/>
      <c r="I3" s="484"/>
      <c r="J3" s="484"/>
      <c r="K3" s="484"/>
      <c r="L3" s="484"/>
      <c r="M3" s="484"/>
      <c r="N3" s="484"/>
    </row>
    <row r="4" spans="1:14" ht="17.25" customHeight="1" x14ac:dyDescent="0.2">
      <c r="A4" s="281"/>
      <c r="B4" s="22"/>
      <c r="C4" s="22"/>
      <c r="D4" s="22"/>
      <c r="E4" s="281"/>
      <c r="F4" s="22"/>
      <c r="G4" s="23"/>
      <c r="H4" s="185"/>
      <c r="I4" s="24"/>
      <c r="J4" s="22"/>
      <c r="K4" s="22"/>
      <c r="L4" s="22"/>
    </row>
    <row r="5" spans="1:14" s="25" customFormat="1" ht="47.25" customHeight="1" x14ac:dyDescent="0.2">
      <c r="A5" s="485" t="s">
        <v>433</v>
      </c>
      <c r="B5" s="474" t="s">
        <v>64</v>
      </c>
      <c r="C5" s="471" t="s">
        <v>65</v>
      </c>
      <c r="D5" s="473" t="s">
        <v>66</v>
      </c>
      <c r="E5" s="480" t="s">
        <v>4</v>
      </c>
      <c r="F5" s="473" t="s">
        <v>5</v>
      </c>
      <c r="G5" s="473"/>
      <c r="H5" s="473" t="s">
        <v>67</v>
      </c>
      <c r="I5" s="473"/>
      <c r="J5" s="476" t="s">
        <v>68</v>
      </c>
      <c r="K5" s="471" t="s">
        <v>8</v>
      </c>
      <c r="L5" s="481" t="s">
        <v>20</v>
      </c>
      <c r="M5" s="482" t="s">
        <v>203</v>
      </c>
      <c r="N5" s="483"/>
    </row>
    <row r="6" spans="1:14" s="25" customFormat="1" ht="54.75" customHeight="1" x14ac:dyDescent="0.2">
      <c r="A6" s="485"/>
      <c r="B6" s="475"/>
      <c r="C6" s="471"/>
      <c r="D6" s="473"/>
      <c r="E6" s="480"/>
      <c r="F6" s="416" t="s">
        <v>9</v>
      </c>
      <c r="G6" s="219" t="s">
        <v>69</v>
      </c>
      <c r="H6" s="415" t="s">
        <v>10</v>
      </c>
      <c r="I6" s="414" t="s">
        <v>70</v>
      </c>
      <c r="J6" s="477"/>
      <c r="K6" s="471"/>
      <c r="L6" s="481"/>
      <c r="M6" s="296" t="s">
        <v>21</v>
      </c>
      <c r="N6" s="296" t="s">
        <v>225</v>
      </c>
    </row>
    <row r="7" spans="1:14" s="252" customFormat="1" ht="30.75" x14ac:dyDescent="0.25">
      <c r="A7" s="242">
        <v>1</v>
      </c>
      <c r="B7" s="253" t="s">
        <v>432</v>
      </c>
      <c r="C7" s="244">
        <v>155150</v>
      </c>
      <c r="D7" s="245">
        <v>134287</v>
      </c>
      <c r="E7" s="261" t="s">
        <v>13</v>
      </c>
      <c r="F7" s="178" t="s">
        <v>350</v>
      </c>
      <c r="G7" s="247">
        <v>129556</v>
      </c>
      <c r="H7" s="178" t="s">
        <v>350</v>
      </c>
      <c r="I7" s="247">
        <v>129556</v>
      </c>
      <c r="J7" s="250" t="s">
        <v>19</v>
      </c>
      <c r="K7" s="53" t="s">
        <v>593</v>
      </c>
      <c r="L7" s="33" t="s">
        <v>22</v>
      </c>
      <c r="M7" s="251" t="s">
        <v>209</v>
      </c>
      <c r="N7" s="251"/>
    </row>
    <row r="8" spans="1:14" s="252" customFormat="1" ht="30.75" x14ac:dyDescent="0.2">
      <c r="A8" s="242"/>
      <c r="B8" s="253" t="s">
        <v>595</v>
      </c>
      <c r="C8" s="254"/>
      <c r="D8" s="255"/>
      <c r="E8" s="242"/>
      <c r="F8" s="248"/>
      <c r="G8" s="256"/>
      <c r="H8" s="257"/>
      <c r="I8" s="258"/>
      <c r="J8" s="242"/>
      <c r="K8" s="259">
        <v>44621</v>
      </c>
      <c r="L8" s="259"/>
      <c r="M8" s="260"/>
      <c r="N8" s="260"/>
    </row>
    <row r="9" spans="1:14" s="252" customFormat="1" ht="30.75" x14ac:dyDescent="0.2">
      <c r="A9" s="242"/>
      <c r="B9" s="253" t="s">
        <v>596</v>
      </c>
      <c r="C9" s="254"/>
      <c r="D9" s="255"/>
      <c r="E9" s="261"/>
      <c r="F9" s="248"/>
      <c r="G9" s="249"/>
      <c r="H9" s="257"/>
      <c r="I9" s="258"/>
      <c r="J9" s="242"/>
      <c r="K9" s="330" t="s">
        <v>594</v>
      </c>
      <c r="L9" s="259"/>
      <c r="M9" s="260"/>
      <c r="N9" s="260"/>
    </row>
    <row r="10" spans="1:14" s="252" customFormat="1" ht="30.75" x14ac:dyDescent="0.2">
      <c r="A10" s="262"/>
      <c r="B10" s="412" t="s">
        <v>597</v>
      </c>
      <c r="C10" s="264"/>
      <c r="D10" s="265"/>
      <c r="E10" s="266"/>
      <c r="F10" s="267"/>
      <c r="G10" s="268"/>
      <c r="H10" s="269"/>
      <c r="I10" s="270"/>
      <c r="J10" s="262"/>
      <c r="K10" s="352"/>
      <c r="L10" s="259"/>
      <c r="M10" s="260"/>
      <c r="N10" s="260"/>
    </row>
    <row r="11" spans="1:14" s="252" customFormat="1" ht="31.5" x14ac:dyDescent="0.2">
      <c r="A11" s="242">
        <v>2</v>
      </c>
      <c r="B11" s="253" t="s">
        <v>636</v>
      </c>
      <c r="C11" s="254">
        <v>1605000</v>
      </c>
      <c r="D11" s="255">
        <v>1498768</v>
      </c>
      <c r="E11" s="294" t="s">
        <v>330</v>
      </c>
      <c r="F11" s="248" t="s">
        <v>637</v>
      </c>
      <c r="G11" s="249" t="s">
        <v>638</v>
      </c>
      <c r="H11" s="248" t="s">
        <v>637</v>
      </c>
      <c r="I11" s="258">
        <v>1199587</v>
      </c>
      <c r="J11" s="52" t="s">
        <v>48</v>
      </c>
      <c r="K11" s="330" t="s">
        <v>632</v>
      </c>
      <c r="L11" s="259"/>
      <c r="M11" s="260"/>
      <c r="N11" s="260"/>
    </row>
    <row r="12" spans="1:14" s="252" customFormat="1" ht="30.75" x14ac:dyDescent="0.2">
      <c r="A12" s="242"/>
      <c r="B12" s="253" t="s">
        <v>635</v>
      </c>
      <c r="C12" s="254"/>
      <c r="D12" s="255"/>
      <c r="E12" s="295" t="s">
        <v>299</v>
      </c>
      <c r="F12" s="248"/>
      <c r="G12" s="249"/>
      <c r="H12" s="257"/>
      <c r="I12" s="258"/>
      <c r="J12" s="26" t="s">
        <v>175</v>
      </c>
      <c r="K12" s="330">
        <v>44624</v>
      </c>
      <c r="L12" s="259"/>
      <c r="M12" s="260"/>
      <c r="N12" s="260"/>
    </row>
    <row r="13" spans="1:14" s="252" customFormat="1" ht="30.75" x14ac:dyDescent="0.2">
      <c r="A13" s="262"/>
      <c r="B13" s="412" t="s">
        <v>634</v>
      </c>
      <c r="C13" s="264"/>
      <c r="D13" s="265"/>
      <c r="E13" s="266"/>
      <c r="F13" s="267"/>
      <c r="G13" s="268"/>
      <c r="H13" s="269"/>
      <c r="I13" s="270"/>
      <c r="J13" s="262"/>
      <c r="K13" s="352" t="s">
        <v>633</v>
      </c>
      <c r="L13" s="259"/>
      <c r="M13" s="260"/>
      <c r="N13" s="260"/>
    </row>
    <row r="14" spans="1:14" s="252" customFormat="1" ht="30.75" x14ac:dyDescent="0.2">
      <c r="A14" s="242">
        <v>3</v>
      </c>
      <c r="B14" s="253" t="s">
        <v>639</v>
      </c>
      <c r="C14" s="254">
        <v>428000</v>
      </c>
      <c r="D14" s="255">
        <v>421339</v>
      </c>
      <c r="E14" s="261" t="s">
        <v>13</v>
      </c>
      <c r="F14" s="183" t="s">
        <v>139</v>
      </c>
      <c r="G14" s="249">
        <v>408672</v>
      </c>
      <c r="H14" s="183" t="s">
        <v>139</v>
      </c>
      <c r="I14" s="249">
        <v>408672</v>
      </c>
      <c r="J14" s="257" t="s">
        <v>19</v>
      </c>
      <c r="K14" s="330" t="s">
        <v>641</v>
      </c>
      <c r="L14" s="259"/>
      <c r="M14" s="260"/>
      <c r="N14" s="260"/>
    </row>
    <row r="15" spans="1:14" s="252" customFormat="1" ht="30.75" x14ac:dyDescent="0.2">
      <c r="A15" s="242"/>
      <c r="B15" s="253" t="s">
        <v>640</v>
      </c>
      <c r="C15" s="254"/>
      <c r="D15" s="255"/>
      <c r="E15" s="261"/>
      <c r="F15" s="248"/>
      <c r="G15" s="249"/>
      <c r="H15" s="257"/>
      <c r="I15" s="258"/>
      <c r="J15" s="242"/>
      <c r="K15" s="330">
        <v>44627</v>
      </c>
      <c r="L15" s="259"/>
      <c r="M15" s="260"/>
      <c r="N15" s="260"/>
    </row>
    <row r="16" spans="1:14" s="252" customFormat="1" ht="30.75" x14ac:dyDescent="0.2">
      <c r="A16" s="262"/>
      <c r="B16" s="412"/>
      <c r="C16" s="264"/>
      <c r="D16" s="265"/>
      <c r="E16" s="266"/>
      <c r="F16" s="267"/>
      <c r="G16" s="268"/>
      <c r="H16" s="269"/>
      <c r="I16" s="270"/>
      <c r="J16" s="262"/>
      <c r="K16" s="352" t="s">
        <v>642</v>
      </c>
      <c r="L16" s="259"/>
      <c r="M16" s="260"/>
      <c r="N16" s="260"/>
    </row>
    <row r="17" spans="1:14" s="252" customFormat="1" ht="30.75" x14ac:dyDescent="0.25">
      <c r="A17" s="242">
        <v>4</v>
      </c>
      <c r="B17" s="253" t="s">
        <v>432</v>
      </c>
      <c r="C17" s="254">
        <v>499904</v>
      </c>
      <c r="D17" s="273">
        <v>492038</v>
      </c>
      <c r="E17" s="261" t="s">
        <v>13</v>
      </c>
      <c r="F17" s="182" t="s">
        <v>110</v>
      </c>
      <c r="G17" s="249">
        <v>474871</v>
      </c>
      <c r="H17" s="182" t="s">
        <v>110</v>
      </c>
      <c r="I17" s="249">
        <v>474871</v>
      </c>
      <c r="J17" s="257" t="s">
        <v>19</v>
      </c>
      <c r="K17" s="53" t="s">
        <v>600</v>
      </c>
      <c r="L17" s="53" t="s">
        <v>54</v>
      </c>
      <c r="M17" s="212" t="s">
        <v>209</v>
      </c>
      <c r="N17" s="212"/>
    </row>
    <row r="18" spans="1:14" s="252" customFormat="1" ht="30.75" x14ac:dyDescent="0.2">
      <c r="A18" s="242"/>
      <c r="B18" s="253" t="s">
        <v>598</v>
      </c>
      <c r="C18" s="254"/>
      <c r="D18" s="255"/>
      <c r="E18" s="242"/>
      <c r="F18" s="248"/>
      <c r="G18" s="256"/>
      <c r="H18" s="257"/>
      <c r="I18" s="258"/>
      <c r="J18" s="242"/>
      <c r="K18" s="259">
        <v>44622</v>
      </c>
      <c r="L18" s="259"/>
      <c r="M18" s="213"/>
      <c r="N18" s="213"/>
    </row>
    <row r="19" spans="1:14" s="252" customFormat="1" ht="30.75" x14ac:dyDescent="0.2">
      <c r="A19" s="262"/>
      <c r="B19" s="412" t="s">
        <v>599</v>
      </c>
      <c r="C19" s="264"/>
      <c r="D19" s="265"/>
      <c r="E19" s="266"/>
      <c r="F19" s="267"/>
      <c r="G19" s="425"/>
      <c r="H19" s="269"/>
      <c r="I19" s="270"/>
      <c r="J19" s="262"/>
      <c r="K19" s="352" t="s">
        <v>601</v>
      </c>
      <c r="L19" s="259"/>
      <c r="M19" s="213"/>
      <c r="N19" s="213"/>
    </row>
    <row r="20" spans="1:14" s="252" customFormat="1" ht="30.75" x14ac:dyDescent="0.25">
      <c r="A20" s="242">
        <v>5</v>
      </c>
      <c r="B20" s="253" t="s">
        <v>432</v>
      </c>
      <c r="C20" s="254">
        <v>353100</v>
      </c>
      <c r="D20" s="273">
        <v>334888</v>
      </c>
      <c r="E20" s="261" t="s">
        <v>13</v>
      </c>
      <c r="F20" s="248" t="s">
        <v>604</v>
      </c>
      <c r="G20" s="249">
        <v>323008</v>
      </c>
      <c r="H20" s="248" t="s">
        <v>604</v>
      </c>
      <c r="I20" s="249">
        <v>323008</v>
      </c>
      <c r="J20" s="257" t="s">
        <v>19</v>
      </c>
      <c r="K20" s="53" t="s">
        <v>605</v>
      </c>
      <c r="L20" s="33" t="s">
        <v>54</v>
      </c>
      <c r="M20" s="212" t="s">
        <v>209</v>
      </c>
      <c r="N20" s="212"/>
    </row>
    <row r="21" spans="1:14" s="252" customFormat="1" ht="30.75" x14ac:dyDescent="0.2">
      <c r="A21" s="242"/>
      <c r="B21" s="253" t="s">
        <v>602</v>
      </c>
      <c r="C21" s="254"/>
      <c r="D21" s="255"/>
      <c r="E21" s="242"/>
      <c r="F21" s="248"/>
      <c r="G21" s="256"/>
      <c r="H21" s="257"/>
      <c r="I21" s="258"/>
      <c r="J21" s="242"/>
      <c r="K21" s="259">
        <v>44629</v>
      </c>
      <c r="L21" s="259"/>
      <c r="M21" s="213"/>
      <c r="N21" s="213"/>
    </row>
    <row r="22" spans="1:14" s="252" customFormat="1" ht="30.75" x14ac:dyDescent="0.2">
      <c r="A22" s="262"/>
      <c r="B22" s="412" t="s">
        <v>603</v>
      </c>
      <c r="C22" s="264"/>
      <c r="D22" s="265"/>
      <c r="E22" s="266"/>
      <c r="F22" s="267"/>
      <c r="G22" s="413"/>
      <c r="H22" s="269"/>
      <c r="I22" s="270"/>
      <c r="J22" s="262"/>
      <c r="K22" s="352" t="s">
        <v>606</v>
      </c>
      <c r="L22" s="259"/>
      <c r="M22" s="213"/>
      <c r="N22" s="213"/>
    </row>
    <row r="23" spans="1:14" s="252" customFormat="1" ht="30.75" x14ac:dyDescent="0.25">
      <c r="A23" s="242">
        <v>6</v>
      </c>
      <c r="B23" s="253" t="s">
        <v>432</v>
      </c>
      <c r="C23" s="254">
        <v>374500</v>
      </c>
      <c r="D23" s="273">
        <v>347727</v>
      </c>
      <c r="E23" s="261" t="s">
        <v>13</v>
      </c>
      <c r="F23" s="248" t="s">
        <v>195</v>
      </c>
      <c r="G23" s="256">
        <v>335411</v>
      </c>
      <c r="H23" s="248" t="s">
        <v>195</v>
      </c>
      <c r="I23" s="256">
        <v>335411</v>
      </c>
      <c r="J23" s="257" t="s">
        <v>19</v>
      </c>
      <c r="K23" s="53" t="s">
        <v>607</v>
      </c>
      <c r="L23" s="33" t="s">
        <v>54</v>
      </c>
      <c r="M23" s="251" t="s">
        <v>209</v>
      </c>
      <c r="N23" s="251"/>
    </row>
    <row r="24" spans="1:14" s="252" customFormat="1" ht="30.75" x14ac:dyDescent="0.2">
      <c r="A24" s="242"/>
      <c r="B24" s="253" t="s">
        <v>608</v>
      </c>
      <c r="C24" s="254"/>
      <c r="D24" s="255"/>
      <c r="E24" s="242"/>
      <c r="F24" s="248"/>
      <c r="G24" s="256"/>
      <c r="H24" s="257"/>
      <c r="I24" s="258"/>
      <c r="J24" s="242"/>
      <c r="K24" s="259">
        <v>44631</v>
      </c>
      <c r="L24" s="259"/>
      <c r="M24" s="260"/>
      <c r="N24" s="260"/>
    </row>
    <row r="25" spans="1:14" s="252" customFormat="1" ht="30.75" x14ac:dyDescent="0.2">
      <c r="A25" s="242"/>
      <c r="B25" s="253" t="s">
        <v>609</v>
      </c>
      <c r="C25" s="254"/>
      <c r="D25" s="255"/>
      <c r="E25" s="261"/>
      <c r="F25" s="248"/>
      <c r="G25" s="249"/>
      <c r="H25" s="257"/>
      <c r="I25" s="258"/>
      <c r="J25" s="242"/>
      <c r="K25" s="330" t="s">
        <v>610</v>
      </c>
      <c r="L25" s="259"/>
      <c r="M25" s="260"/>
      <c r="N25" s="260"/>
    </row>
    <row r="26" spans="1:14" s="252" customFormat="1" ht="30.75" x14ac:dyDescent="0.2">
      <c r="A26" s="262"/>
      <c r="B26" s="275"/>
      <c r="C26" s="264"/>
      <c r="D26" s="265"/>
      <c r="E26" s="266"/>
      <c r="F26" s="269"/>
      <c r="G26" s="270"/>
      <c r="H26" s="269"/>
      <c r="I26" s="270"/>
      <c r="J26" s="262"/>
      <c r="K26" s="276"/>
      <c r="L26" s="276"/>
      <c r="M26" s="272"/>
      <c r="N26" s="272"/>
    </row>
    <row r="27" spans="1:14" s="252" customFormat="1" ht="30.75" x14ac:dyDescent="0.25">
      <c r="A27" s="282">
        <v>7</v>
      </c>
      <c r="B27" s="243" t="s">
        <v>432</v>
      </c>
      <c r="C27" s="244">
        <v>299600</v>
      </c>
      <c r="D27" s="245">
        <v>265704</v>
      </c>
      <c r="E27" s="246" t="s">
        <v>13</v>
      </c>
      <c r="F27" s="178" t="s">
        <v>185</v>
      </c>
      <c r="G27" s="247">
        <v>256327</v>
      </c>
      <c r="H27" s="178" t="s">
        <v>185</v>
      </c>
      <c r="I27" s="247">
        <v>256327</v>
      </c>
      <c r="J27" s="250" t="s">
        <v>19</v>
      </c>
      <c r="K27" s="33" t="s">
        <v>613</v>
      </c>
      <c r="L27" s="33" t="s">
        <v>40</v>
      </c>
      <c r="M27" s="278" t="s">
        <v>209</v>
      </c>
      <c r="N27" s="278"/>
    </row>
    <row r="28" spans="1:14" s="252" customFormat="1" ht="30.75" x14ac:dyDescent="0.25">
      <c r="A28" s="242"/>
      <c r="B28" s="253" t="s">
        <v>612</v>
      </c>
      <c r="C28" s="254"/>
      <c r="D28" s="273"/>
      <c r="E28" s="295"/>
      <c r="F28" s="248"/>
      <c r="G28" s="37"/>
      <c r="H28" s="248"/>
      <c r="I28" s="277"/>
      <c r="J28" s="26"/>
      <c r="K28" s="259">
        <v>44636</v>
      </c>
      <c r="L28" s="53"/>
      <c r="M28" s="279"/>
      <c r="N28" s="279"/>
    </row>
    <row r="29" spans="1:14" s="252" customFormat="1" ht="30.75" x14ac:dyDescent="0.25">
      <c r="A29" s="262"/>
      <c r="B29" s="412" t="s">
        <v>611</v>
      </c>
      <c r="C29" s="264"/>
      <c r="D29" s="417"/>
      <c r="E29" s="266"/>
      <c r="F29" s="267"/>
      <c r="G29" s="268"/>
      <c r="H29" s="267"/>
      <c r="I29" s="418"/>
      <c r="J29" s="269"/>
      <c r="K29" s="352" t="s">
        <v>614</v>
      </c>
      <c r="L29" s="53"/>
      <c r="M29" s="279"/>
      <c r="N29" s="279"/>
    </row>
    <row r="30" spans="1:14" s="252" customFormat="1" ht="31.5" x14ac:dyDescent="0.25">
      <c r="A30" s="242">
        <v>8</v>
      </c>
      <c r="B30" s="253" t="s">
        <v>636</v>
      </c>
      <c r="C30" s="254">
        <v>9999899</v>
      </c>
      <c r="D30" s="273">
        <v>8982813</v>
      </c>
      <c r="E30" s="347" t="s">
        <v>330</v>
      </c>
      <c r="F30" s="248" t="s">
        <v>204</v>
      </c>
      <c r="G30" s="277" t="s">
        <v>645</v>
      </c>
      <c r="H30" s="178" t="s">
        <v>210</v>
      </c>
      <c r="I30" s="277">
        <v>6517175</v>
      </c>
      <c r="J30" s="52" t="s">
        <v>48</v>
      </c>
      <c r="K30" s="259" t="s">
        <v>646</v>
      </c>
      <c r="L30" s="53"/>
      <c r="M30" s="279"/>
      <c r="N30" s="279"/>
    </row>
    <row r="31" spans="1:14" s="252" customFormat="1" ht="30.75" x14ac:dyDescent="0.25">
      <c r="A31" s="242"/>
      <c r="B31" s="253" t="s">
        <v>643</v>
      </c>
      <c r="C31" s="254"/>
      <c r="D31" s="273"/>
      <c r="E31" s="295" t="s">
        <v>299</v>
      </c>
      <c r="F31" s="248" t="s">
        <v>195</v>
      </c>
      <c r="G31" s="277">
        <v>6889000</v>
      </c>
      <c r="H31" s="248"/>
      <c r="I31" s="277"/>
      <c r="J31" s="26" t="s">
        <v>175</v>
      </c>
      <c r="K31" s="259">
        <v>44637</v>
      </c>
      <c r="L31" s="53"/>
      <c r="M31" s="279"/>
      <c r="N31" s="279"/>
    </row>
    <row r="32" spans="1:14" s="252" customFormat="1" ht="30.75" x14ac:dyDescent="0.25">
      <c r="A32" s="242"/>
      <c r="B32" s="253" t="s">
        <v>644</v>
      </c>
      <c r="C32" s="254"/>
      <c r="D32" s="273"/>
      <c r="E32" s="261"/>
      <c r="F32" s="248" t="s">
        <v>344</v>
      </c>
      <c r="G32" s="277">
        <v>6520000</v>
      </c>
      <c r="H32" s="248"/>
      <c r="I32" s="277"/>
      <c r="J32" s="257"/>
      <c r="K32" s="330" t="s">
        <v>647</v>
      </c>
      <c r="L32" s="53"/>
      <c r="M32" s="279"/>
      <c r="N32" s="279"/>
    </row>
    <row r="33" spans="1:14" s="252" customFormat="1" ht="30.75" x14ac:dyDescent="0.25">
      <c r="A33" s="262"/>
      <c r="B33" s="412" t="s">
        <v>453</v>
      </c>
      <c r="C33" s="264"/>
      <c r="D33" s="417"/>
      <c r="E33" s="266"/>
      <c r="F33" s="267" t="s">
        <v>210</v>
      </c>
      <c r="G33" s="418">
        <v>6519000</v>
      </c>
      <c r="H33" s="267"/>
      <c r="I33" s="418"/>
      <c r="J33" s="269"/>
      <c r="K33" s="271"/>
      <c r="L33" s="53"/>
      <c r="M33" s="279"/>
      <c r="N33" s="279"/>
    </row>
    <row r="34" spans="1:14" s="25" customFormat="1" ht="30.75" x14ac:dyDescent="0.25">
      <c r="A34" s="242">
        <v>9</v>
      </c>
      <c r="B34" s="34" t="s">
        <v>516</v>
      </c>
      <c r="C34" s="35">
        <v>449400</v>
      </c>
      <c r="D34" s="36">
        <v>413802</v>
      </c>
      <c r="E34" s="293" t="s">
        <v>13</v>
      </c>
      <c r="F34" s="411" t="s">
        <v>617</v>
      </c>
      <c r="G34" s="41">
        <v>399198</v>
      </c>
      <c r="H34" s="411" t="s">
        <v>617</v>
      </c>
      <c r="I34" s="41">
        <v>399198</v>
      </c>
      <c r="J34" s="52" t="s">
        <v>19</v>
      </c>
      <c r="K34" s="53" t="s">
        <v>618</v>
      </c>
      <c r="L34" s="33" t="s">
        <v>40</v>
      </c>
      <c r="M34" s="206" t="s">
        <v>209</v>
      </c>
      <c r="N34" s="206"/>
    </row>
    <row r="35" spans="1:14" s="25" customFormat="1" ht="30.75" x14ac:dyDescent="0.2">
      <c r="A35" s="242"/>
      <c r="B35" s="189" t="s">
        <v>615</v>
      </c>
      <c r="C35" s="35"/>
      <c r="D35" s="36"/>
      <c r="E35" s="242"/>
      <c r="F35" s="178"/>
      <c r="G35" s="37"/>
      <c r="H35" s="52"/>
      <c r="I35" s="38"/>
      <c r="J35" s="26"/>
      <c r="K35" s="39">
        <v>44637</v>
      </c>
      <c r="L35" s="39"/>
      <c r="M35" s="207"/>
      <c r="N35" s="207"/>
    </row>
    <row r="36" spans="1:14" s="25" customFormat="1" ht="30.75" x14ac:dyDescent="0.2">
      <c r="A36" s="262"/>
      <c r="B36" s="348" t="s">
        <v>616</v>
      </c>
      <c r="C36" s="45"/>
      <c r="D36" s="46"/>
      <c r="E36" s="266"/>
      <c r="F36" s="180"/>
      <c r="G36" s="48"/>
      <c r="H36" s="181"/>
      <c r="I36" s="49"/>
      <c r="J36" s="43"/>
      <c r="K36" s="352" t="s">
        <v>619</v>
      </c>
      <c r="L36" s="39"/>
      <c r="M36" s="207"/>
      <c r="N36" s="207"/>
    </row>
    <row r="37" spans="1:14" s="25" customFormat="1" ht="30.75" x14ac:dyDescent="0.25">
      <c r="A37" s="284">
        <v>10</v>
      </c>
      <c r="B37" s="253" t="s">
        <v>586</v>
      </c>
      <c r="C37" s="65">
        <v>492200</v>
      </c>
      <c r="D37" s="36">
        <v>478864</v>
      </c>
      <c r="E37" s="293" t="s">
        <v>13</v>
      </c>
      <c r="F37" s="183" t="s">
        <v>312</v>
      </c>
      <c r="G37" s="72">
        <v>461683</v>
      </c>
      <c r="H37" s="183" t="s">
        <v>312</v>
      </c>
      <c r="I37" s="72">
        <v>461683</v>
      </c>
      <c r="J37" s="52" t="s">
        <v>19</v>
      </c>
      <c r="K37" s="237" t="s">
        <v>622</v>
      </c>
      <c r="L37" s="63" t="s">
        <v>54</v>
      </c>
      <c r="M37" s="209" t="s">
        <v>209</v>
      </c>
      <c r="N37" s="209"/>
    </row>
    <row r="38" spans="1:14" s="25" customFormat="1" ht="30.75" x14ac:dyDescent="0.2">
      <c r="A38" s="284"/>
      <c r="B38" s="189" t="s">
        <v>620</v>
      </c>
      <c r="C38" s="65"/>
      <c r="D38" s="66"/>
      <c r="E38" s="284"/>
      <c r="F38" s="183"/>
      <c r="G38" s="67"/>
      <c r="H38" s="186"/>
      <c r="I38" s="68"/>
      <c r="J38" s="64"/>
      <c r="K38" s="69">
        <v>44638</v>
      </c>
      <c r="L38" s="69"/>
      <c r="M38" s="210"/>
      <c r="N38" s="210"/>
    </row>
    <row r="39" spans="1:14" s="25" customFormat="1" ht="30.75" x14ac:dyDescent="0.2">
      <c r="A39" s="284"/>
      <c r="B39" s="189" t="s">
        <v>621</v>
      </c>
      <c r="C39" s="65"/>
      <c r="D39" s="66"/>
      <c r="E39" s="290"/>
      <c r="F39" s="183"/>
      <c r="G39" s="72"/>
      <c r="H39" s="186"/>
      <c r="I39" s="68"/>
      <c r="J39" s="64"/>
      <c r="K39" s="330" t="s">
        <v>623</v>
      </c>
      <c r="L39" s="69"/>
      <c r="M39" s="210"/>
      <c r="N39" s="210"/>
    </row>
    <row r="40" spans="1:14" s="25" customFormat="1" ht="30.75" x14ac:dyDescent="0.2">
      <c r="A40" s="262"/>
      <c r="B40" s="54"/>
      <c r="C40" s="45"/>
      <c r="D40" s="46"/>
      <c r="E40" s="262"/>
      <c r="F40" s="184"/>
      <c r="G40" s="78"/>
      <c r="H40" s="184"/>
      <c r="I40" s="78"/>
      <c r="J40" s="73"/>
      <c r="K40" s="79"/>
      <c r="L40" s="79"/>
      <c r="M40" s="211"/>
      <c r="N40" s="211"/>
    </row>
    <row r="41" spans="1:14" s="25" customFormat="1" ht="30.75" x14ac:dyDescent="0.25">
      <c r="A41" s="283">
        <v>11</v>
      </c>
      <c r="B41" s="243" t="s">
        <v>586</v>
      </c>
      <c r="C41" s="58">
        <v>235400</v>
      </c>
      <c r="D41" s="59">
        <v>209436</v>
      </c>
      <c r="E41" s="289" t="s">
        <v>13</v>
      </c>
      <c r="F41" s="182" t="s">
        <v>101</v>
      </c>
      <c r="G41" s="61">
        <v>202028</v>
      </c>
      <c r="H41" s="182" t="s">
        <v>101</v>
      </c>
      <c r="I41" s="61">
        <v>202028</v>
      </c>
      <c r="J41" s="32" t="s">
        <v>19</v>
      </c>
      <c r="K41" s="63" t="s">
        <v>626</v>
      </c>
      <c r="L41" s="346"/>
      <c r="M41" s="209"/>
      <c r="N41" s="209"/>
    </row>
    <row r="42" spans="1:14" s="25" customFormat="1" ht="30.75" x14ac:dyDescent="0.25">
      <c r="A42" s="284"/>
      <c r="B42" s="253" t="s">
        <v>624</v>
      </c>
      <c r="C42" s="65"/>
      <c r="D42" s="235"/>
      <c r="E42" s="290"/>
      <c r="F42" s="182"/>
      <c r="G42" s="72"/>
      <c r="H42" s="183"/>
      <c r="I42" s="236"/>
      <c r="J42" s="186"/>
      <c r="K42" s="69">
        <v>44644</v>
      </c>
      <c r="L42" s="237"/>
      <c r="M42" s="210"/>
      <c r="N42" s="210"/>
    </row>
    <row r="43" spans="1:14" s="25" customFormat="1" ht="30.75" x14ac:dyDescent="0.25">
      <c r="A43" s="285"/>
      <c r="B43" s="412" t="s">
        <v>625</v>
      </c>
      <c r="C43" s="75"/>
      <c r="D43" s="426"/>
      <c r="E43" s="291"/>
      <c r="F43" s="427"/>
      <c r="G43" s="428"/>
      <c r="H43" s="429"/>
      <c r="I43" s="430"/>
      <c r="J43" s="184"/>
      <c r="K43" s="352" t="s">
        <v>627</v>
      </c>
      <c r="L43" s="237"/>
      <c r="M43" s="210"/>
      <c r="N43" s="210"/>
    </row>
    <row r="44" spans="1:14" s="25" customFormat="1" ht="31.5" x14ac:dyDescent="0.2">
      <c r="A44" s="284">
        <v>12</v>
      </c>
      <c r="B44" s="419" t="s">
        <v>451</v>
      </c>
      <c r="C44" s="65">
        <v>3552400</v>
      </c>
      <c r="D44" s="66">
        <v>3545035</v>
      </c>
      <c r="E44" s="347" t="s">
        <v>330</v>
      </c>
      <c r="F44" s="421" t="s">
        <v>207</v>
      </c>
      <c r="G44" s="422">
        <v>2794000</v>
      </c>
      <c r="H44" s="178" t="s">
        <v>142</v>
      </c>
      <c r="I44" s="68">
        <v>2786348</v>
      </c>
      <c r="J44" s="52" t="s">
        <v>48</v>
      </c>
      <c r="K44" s="420" t="s">
        <v>648</v>
      </c>
      <c r="L44" s="420"/>
      <c r="M44" s="210"/>
      <c r="N44" s="210"/>
    </row>
    <row r="45" spans="1:14" s="25" customFormat="1" ht="30.75" x14ac:dyDescent="0.2">
      <c r="A45" s="284"/>
      <c r="B45" s="419" t="s">
        <v>650</v>
      </c>
      <c r="C45" s="65"/>
      <c r="D45" s="66"/>
      <c r="E45" s="295" t="s">
        <v>299</v>
      </c>
      <c r="F45" s="421" t="s">
        <v>653</v>
      </c>
      <c r="G45" s="422">
        <v>2898514</v>
      </c>
      <c r="H45" s="186"/>
      <c r="I45" s="68"/>
      <c r="J45" s="26" t="s">
        <v>175</v>
      </c>
      <c r="K45" s="69">
        <v>44650</v>
      </c>
      <c r="L45" s="420"/>
      <c r="M45" s="210"/>
      <c r="N45" s="210"/>
    </row>
    <row r="46" spans="1:14" s="25" customFormat="1" ht="30.75" x14ac:dyDescent="0.2">
      <c r="A46" s="284"/>
      <c r="B46" s="419" t="s">
        <v>651</v>
      </c>
      <c r="C46" s="65"/>
      <c r="D46" s="66"/>
      <c r="E46" s="290"/>
      <c r="F46" s="178" t="s">
        <v>142</v>
      </c>
      <c r="G46" s="422">
        <v>2788000</v>
      </c>
      <c r="H46" s="186"/>
      <c r="I46" s="68"/>
      <c r="J46" s="64"/>
      <c r="K46" s="330" t="s">
        <v>649</v>
      </c>
      <c r="L46" s="420"/>
      <c r="M46" s="210"/>
      <c r="N46" s="210"/>
    </row>
    <row r="47" spans="1:14" s="25" customFormat="1" ht="30.75" x14ac:dyDescent="0.2">
      <c r="A47" s="285"/>
      <c r="B47" s="194" t="s">
        <v>652</v>
      </c>
      <c r="C47" s="75"/>
      <c r="D47" s="76"/>
      <c r="E47" s="291"/>
      <c r="F47" s="431" t="s">
        <v>210</v>
      </c>
      <c r="G47" s="423">
        <v>2790000</v>
      </c>
      <c r="H47" s="184"/>
      <c r="I47" s="78"/>
      <c r="J47" s="73"/>
      <c r="K47" s="352"/>
      <c r="L47" s="420"/>
      <c r="M47" s="210"/>
      <c r="N47" s="210"/>
    </row>
    <row r="48" spans="1:14" s="25" customFormat="1" ht="30.75" x14ac:dyDescent="0.2">
      <c r="A48" s="284">
        <v>13</v>
      </c>
      <c r="B48" s="419" t="s">
        <v>654</v>
      </c>
      <c r="C48" s="65">
        <v>499904</v>
      </c>
      <c r="D48" s="66">
        <v>499607</v>
      </c>
      <c r="E48" s="293" t="s">
        <v>13</v>
      </c>
      <c r="F48" s="186" t="s">
        <v>525</v>
      </c>
      <c r="G48" s="68">
        <v>482099</v>
      </c>
      <c r="H48" s="186" t="s">
        <v>525</v>
      </c>
      <c r="I48" s="68">
        <v>482099</v>
      </c>
      <c r="J48" s="64"/>
      <c r="K48" s="420" t="s">
        <v>657</v>
      </c>
      <c r="L48" s="420"/>
      <c r="M48" s="210"/>
      <c r="N48" s="210"/>
    </row>
    <row r="49" spans="1:14" s="25" customFormat="1" ht="30.75" x14ac:dyDescent="0.2">
      <c r="A49" s="284"/>
      <c r="B49" s="419" t="s">
        <v>655</v>
      </c>
      <c r="C49" s="65"/>
      <c r="D49" s="66"/>
      <c r="E49" s="290"/>
      <c r="F49" s="186"/>
      <c r="G49" s="68"/>
      <c r="H49" s="186"/>
      <c r="I49" s="68"/>
      <c r="J49" s="64"/>
      <c r="K49" s="69">
        <v>44650</v>
      </c>
      <c r="L49" s="420"/>
      <c r="M49" s="210"/>
      <c r="N49" s="210"/>
    </row>
    <row r="50" spans="1:14" s="25" customFormat="1" ht="30.75" x14ac:dyDescent="0.2">
      <c r="A50" s="284"/>
      <c r="B50" s="419" t="s">
        <v>656</v>
      </c>
      <c r="C50" s="65"/>
      <c r="D50" s="66"/>
      <c r="E50" s="290"/>
      <c r="F50" s="186"/>
      <c r="G50" s="68"/>
      <c r="H50" s="186"/>
      <c r="I50" s="68"/>
      <c r="J50" s="64"/>
      <c r="K50" s="330" t="s">
        <v>658</v>
      </c>
      <c r="L50" s="420"/>
      <c r="M50" s="210"/>
      <c r="N50" s="210"/>
    </row>
    <row r="51" spans="1:14" s="25" customFormat="1" ht="30.75" x14ac:dyDescent="0.2">
      <c r="A51" s="285"/>
      <c r="B51" s="194"/>
      <c r="C51" s="75"/>
      <c r="D51" s="76"/>
      <c r="E51" s="291"/>
      <c r="F51" s="184"/>
      <c r="G51" s="78"/>
      <c r="H51" s="184"/>
      <c r="I51" s="78"/>
      <c r="J51" s="73"/>
      <c r="K51" s="79"/>
      <c r="L51" s="420"/>
      <c r="M51" s="210"/>
      <c r="N51" s="210"/>
    </row>
    <row r="52" spans="1:14" s="25" customFormat="1" ht="30.75" x14ac:dyDescent="0.25">
      <c r="A52" s="424">
        <v>14</v>
      </c>
      <c r="B52" s="253" t="s">
        <v>586</v>
      </c>
      <c r="C52" s="65">
        <v>278200</v>
      </c>
      <c r="D52" s="235">
        <v>239999</v>
      </c>
      <c r="E52" s="293" t="s">
        <v>13</v>
      </c>
      <c r="F52" s="178" t="s">
        <v>119</v>
      </c>
      <c r="G52" s="72">
        <v>231520</v>
      </c>
      <c r="H52" s="178" t="s">
        <v>119</v>
      </c>
      <c r="I52" s="72">
        <v>231520</v>
      </c>
      <c r="J52" s="52" t="s">
        <v>19</v>
      </c>
      <c r="K52" s="237" t="s">
        <v>629</v>
      </c>
      <c r="L52" s="63"/>
      <c r="M52" s="206"/>
      <c r="N52" s="206"/>
    </row>
    <row r="53" spans="1:14" s="25" customFormat="1" ht="30.75" x14ac:dyDescent="0.2">
      <c r="A53" s="284"/>
      <c r="B53" s="336" t="s">
        <v>628</v>
      </c>
      <c r="C53" s="65"/>
      <c r="D53" s="66"/>
      <c r="E53" s="284"/>
      <c r="F53" s="183"/>
      <c r="G53" s="67"/>
      <c r="H53" s="186"/>
      <c r="I53" s="68"/>
      <c r="J53" s="186"/>
      <c r="K53" s="69">
        <v>44651</v>
      </c>
      <c r="L53" s="69"/>
      <c r="M53" s="207"/>
      <c r="N53" s="207"/>
    </row>
    <row r="54" spans="1:14" s="25" customFormat="1" ht="30.75" x14ac:dyDescent="0.2">
      <c r="A54" s="284"/>
      <c r="B54" s="253" t="s">
        <v>631</v>
      </c>
      <c r="C54" s="65"/>
      <c r="D54" s="66"/>
      <c r="E54" s="290"/>
      <c r="F54" s="183"/>
      <c r="G54" s="72"/>
      <c r="H54" s="186"/>
      <c r="I54" s="68"/>
      <c r="J54" s="186"/>
      <c r="K54" s="330" t="s">
        <v>630</v>
      </c>
      <c r="L54" s="69"/>
      <c r="M54" s="207"/>
      <c r="N54" s="207"/>
    </row>
    <row r="55" spans="1:14" s="25" customFormat="1" ht="30.75" x14ac:dyDescent="0.2">
      <c r="A55" s="285"/>
      <c r="B55" s="194"/>
      <c r="C55" s="75"/>
      <c r="D55" s="76"/>
      <c r="E55" s="291"/>
      <c r="F55" s="184"/>
      <c r="G55" s="78"/>
      <c r="H55" s="184"/>
      <c r="I55" s="78"/>
      <c r="J55" s="73"/>
      <c r="K55" s="79"/>
      <c r="L55" s="79"/>
      <c r="M55" s="208"/>
      <c r="N55" s="208"/>
    </row>
    <row r="56" spans="1:14" s="25" customFormat="1" ht="30.75" x14ac:dyDescent="0.25">
      <c r="A56" s="242">
        <v>15</v>
      </c>
      <c r="B56" s="34" t="s">
        <v>654</v>
      </c>
      <c r="C56" s="35">
        <v>374500</v>
      </c>
      <c r="D56" s="51">
        <v>321640</v>
      </c>
      <c r="E56" s="293" t="s">
        <v>13</v>
      </c>
      <c r="F56" s="178" t="s">
        <v>119</v>
      </c>
      <c r="G56" s="41">
        <v>310357</v>
      </c>
      <c r="H56" s="178" t="s">
        <v>119</v>
      </c>
      <c r="I56" s="41">
        <v>310357</v>
      </c>
      <c r="J56" s="52" t="s">
        <v>19</v>
      </c>
      <c r="K56" s="53" t="s">
        <v>661</v>
      </c>
      <c r="L56" s="53"/>
      <c r="M56" s="209"/>
      <c r="N56" s="209"/>
    </row>
    <row r="57" spans="1:14" s="25" customFormat="1" ht="30.75" x14ac:dyDescent="0.2">
      <c r="A57" s="242"/>
      <c r="B57" s="253" t="s">
        <v>659</v>
      </c>
      <c r="C57" s="35"/>
      <c r="D57" s="36"/>
      <c r="E57" s="295"/>
      <c r="F57" s="178"/>
      <c r="G57" s="37"/>
      <c r="H57" s="52"/>
      <c r="I57" s="38"/>
      <c r="J57" s="26"/>
      <c r="K57" s="39">
        <v>44651</v>
      </c>
      <c r="L57" s="39"/>
      <c r="M57" s="210"/>
      <c r="N57" s="210"/>
    </row>
    <row r="58" spans="1:14" s="25" customFormat="1" ht="30.75" x14ac:dyDescent="0.2">
      <c r="A58" s="242"/>
      <c r="B58" s="253" t="s">
        <v>660</v>
      </c>
      <c r="C58" s="35"/>
      <c r="D58" s="36"/>
      <c r="E58" s="261"/>
      <c r="F58" s="178"/>
      <c r="G58" s="41"/>
      <c r="H58" s="52"/>
      <c r="I58" s="38"/>
      <c r="J58" s="26"/>
      <c r="K58" s="330" t="s">
        <v>662</v>
      </c>
      <c r="L58" s="39"/>
      <c r="M58" s="210"/>
      <c r="N58" s="210"/>
    </row>
    <row r="59" spans="1:14" s="25" customFormat="1" ht="30.75" x14ac:dyDescent="0.2">
      <c r="A59" s="262"/>
      <c r="B59" s="195"/>
      <c r="C59" s="45"/>
      <c r="D59" s="46"/>
      <c r="E59" s="266"/>
      <c r="F59" s="181"/>
      <c r="G59" s="49"/>
      <c r="H59" s="181"/>
      <c r="I59" s="49"/>
      <c r="J59" s="43"/>
      <c r="K59" s="55"/>
      <c r="L59" s="55"/>
      <c r="M59" s="211"/>
      <c r="N59" s="211"/>
    </row>
    <row r="60" spans="1:14" s="25" customFormat="1" ht="30.75" x14ac:dyDescent="0.25">
      <c r="A60" s="242">
        <v>16</v>
      </c>
      <c r="B60" s="34" t="s">
        <v>654</v>
      </c>
      <c r="C60" s="35">
        <v>499470.65</v>
      </c>
      <c r="D60" s="51">
        <v>499588</v>
      </c>
      <c r="E60" s="293" t="s">
        <v>13</v>
      </c>
      <c r="F60" s="248" t="s">
        <v>96</v>
      </c>
      <c r="G60" s="41">
        <v>480702</v>
      </c>
      <c r="H60" s="248" t="s">
        <v>96</v>
      </c>
      <c r="I60" s="41">
        <v>480702</v>
      </c>
      <c r="J60" s="32" t="s">
        <v>19</v>
      </c>
      <c r="K60" s="53" t="s">
        <v>665</v>
      </c>
      <c r="L60" s="53"/>
      <c r="M60" s="209"/>
      <c r="N60" s="206"/>
    </row>
    <row r="61" spans="1:14" s="25" customFormat="1" ht="30.75" x14ac:dyDescent="0.2">
      <c r="A61" s="242"/>
      <c r="B61" s="253" t="s">
        <v>663</v>
      </c>
      <c r="C61" s="35"/>
      <c r="D61" s="36"/>
      <c r="E61" s="242"/>
      <c r="F61" s="178"/>
      <c r="G61" s="37"/>
      <c r="H61" s="52"/>
      <c r="I61" s="38"/>
      <c r="J61" s="26"/>
      <c r="K61" s="39">
        <v>44651</v>
      </c>
      <c r="L61" s="39"/>
      <c r="M61" s="207"/>
      <c r="N61" s="207"/>
    </row>
    <row r="62" spans="1:14" s="25" customFormat="1" ht="30.75" x14ac:dyDescent="0.2">
      <c r="A62" s="242"/>
      <c r="B62" s="253" t="s">
        <v>664</v>
      </c>
      <c r="C62" s="35"/>
      <c r="D62" s="36"/>
      <c r="E62" s="261"/>
      <c r="F62" s="178"/>
      <c r="G62" s="41"/>
      <c r="H62" s="52"/>
      <c r="I62" s="38"/>
      <c r="J62" s="26"/>
      <c r="K62" s="330" t="s">
        <v>666</v>
      </c>
      <c r="L62" s="39"/>
      <c r="M62" s="207"/>
      <c r="N62" s="207"/>
    </row>
    <row r="63" spans="1:14" s="25" customFormat="1" ht="30.75" x14ac:dyDescent="0.2">
      <c r="A63" s="262"/>
      <c r="B63" s="195"/>
      <c r="C63" s="45"/>
      <c r="D63" s="46"/>
      <c r="E63" s="266"/>
      <c r="F63" s="181"/>
      <c r="G63" s="49"/>
      <c r="H63" s="181"/>
      <c r="I63" s="49"/>
      <c r="J63" s="43"/>
      <c r="K63" s="55"/>
      <c r="L63" s="55"/>
      <c r="M63" s="208"/>
      <c r="N63" s="208"/>
    </row>
    <row r="64" spans="1:14" s="25" customFormat="1" ht="30.75" x14ac:dyDescent="0.25">
      <c r="A64" s="242">
        <v>17</v>
      </c>
      <c r="B64" s="243" t="s">
        <v>654</v>
      </c>
      <c r="C64" s="35">
        <v>499904</v>
      </c>
      <c r="D64" s="51">
        <v>499767</v>
      </c>
      <c r="E64" s="293" t="s">
        <v>13</v>
      </c>
      <c r="F64" s="248" t="s">
        <v>96</v>
      </c>
      <c r="G64" s="41">
        <v>482205</v>
      </c>
      <c r="H64" s="248" t="s">
        <v>96</v>
      </c>
      <c r="I64" s="41">
        <v>482205</v>
      </c>
      <c r="J64" s="32" t="s">
        <v>19</v>
      </c>
      <c r="K64" s="53" t="s">
        <v>669</v>
      </c>
      <c r="L64" s="53"/>
      <c r="M64" s="209"/>
      <c r="N64" s="209"/>
    </row>
    <row r="65" spans="1:14" s="25" customFormat="1" ht="30.75" x14ac:dyDescent="0.2">
      <c r="A65" s="242"/>
      <c r="B65" s="189" t="s">
        <v>667</v>
      </c>
      <c r="C65" s="35"/>
      <c r="D65" s="36"/>
      <c r="E65" s="242"/>
      <c r="F65" s="178"/>
      <c r="G65" s="37"/>
      <c r="H65" s="52"/>
      <c r="I65" s="38"/>
      <c r="J65" s="26"/>
      <c r="K65" s="39">
        <v>44651</v>
      </c>
      <c r="L65" s="39"/>
      <c r="M65" s="210"/>
      <c r="N65" s="210"/>
    </row>
    <row r="66" spans="1:14" s="25" customFormat="1" ht="30.75" x14ac:dyDescent="0.2">
      <c r="A66" s="242"/>
      <c r="B66" s="189" t="s">
        <v>668</v>
      </c>
      <c r="C66" s="35"/>
      <c r="D66" s="36"/>
      <c r="E66" s="261"/>
      <c r="F66" s="178"/>
      <c r="G66" s="41"/>
      <c r="H66" s="52"/>
      <c r="I66" s="38"/>
      <c r="J66" s="26"/>
      <c r="K66" s="330" t="s">
        <v>662</v>
      </c>
      <c r="L66" s="39"/>
      <c r="M66" s="210"/>
      <c r="N66" s="210"/>
    </row>
    <row r="67" spans="1:14" s="25" customFormat="1" ht="30.75" x14ac:dyDescent="0.2">
      <c r="A67" s="262"/>
      <c r="B67" s="195"/>
      <c r="C67" s="45"/>
      <c r="D67" s="46"/>
      <c r="E67" s="266"/>
      <c r="F67" s="181"/>
      <c r="G67" s="49"/>
      <c r="H67" s="181"/>
      <c r="I67" s="49"/>
      <c r="J67" s="43"/>
      <c r="K67" s="55"/>
      <c r="L67" s="55"/>
      <c r="M67" s="211"/>
      <c r="N67" s="211"/>
    </row>
    <row r="68" spans="1:14" s="25" customFormat="1" ht="31.5" x14ac:dyDescent="0.25">
      <c r="A68" s="242">
        <v>18</v>
      </c>
      <c r="B68" s="34" t="s">
        <v>670</v>
      </c>
      <c r="C68" s="35">
        <v>9630</v>
      </c>
      <c r="D68" s="51">
        <v>9630</v>
      </c>
      <c r="E68" s="293" t="s">
        <v>13</v>
      </c>
      <c r="F68" s="178" t="s">
        <v>159</v>
      </c>
      <c r="G68" s="41">
        <v>9630</v>
      </c>
      <c r="H68" s="178" t="s">
        <v>159</v>
      </c>
      <c r="I68" s="41">
        <v>9630</v>
      </c>
      <c r="J68" s="52" t="s">
        <v>19</v>
      </c>
      <c r="K68" s="53">
        <v>3300053179</v>
      </c>
      <c r="L68" s="53"/>
      <c r="M68" s="212"/>
      <c r="N68" s="212"/>
    </row>
    <row r="69" spans="1:14" s="25" customFormat="1" ht="30.75" x14ac:dyDescent="0.2">
      <c r="A69" s="242"/>
      <c r="B69" s="34"/>
      <c r="C69" s="35"/>
      <c r="D69" s="36"/>
      <c r="E69" s="295"/>
      <c r="F69" s="178"/>
      <c r="G69" s="37"/>
      <c r="H69" s="52"/>
      <c r="I69" s="38"/>
      <c r="J69" s="26"/>
      <c r="K69" s="39">
        <v>44624</v>
      </c>
      <c r="L69" s="39"/>
      <c r="M69" s="213"/>
      <c r="N69" s="213"/>
    </row>
    <row r="70" spans="1:14" s="25" customFormat="1" ht="30.75" x14ac:dyDescent="0.2">
      <c r="A70" s="242"/>
      <c r="B70" s="189"/>
      <c r="C70" s="35"/>
      <c r="D70" s="36"/>
      <c r="E70" s="261"/>
      <c r="F70" s="178"/>
      <c r="G70" s="41"/>
      <c r="H70" s="52"/>
      <c r="I70" s="38"/>
      <c r="J70" s="26"/>
      <c r="K70" s="330" t="s">
        <v>671</v>
      </c>
      <c r="L70" s="39"/>
      <c r="M70" s="213"/>
      <c r="N70" s="213"/>
    </row>
    <row r="71" spans="1:14" s="25" customFormat="1" ht="30.75" x14ac:dyDescent="0.2">
      <c r="A71" s="262"/>
      <c r="B71" s="195"/>
      <c r="C71" s="45"/>
      <c r="D71" s="46"/>
      <c r="E71" s="266"/>
      <c r="F71" s="180"/>
      <c r="G71" s="49"/>
      <c r="H71" s="181"/>
      <c r="I71" s="49"/>
      <c r="J71" s="43"/>
      <c r="K71" s="55"/>
      <c r="L71" s="55"/>
      <c r="M71" s="214"/>
      <c r="N71" s="214"/>
    </row>
    <row r="72" spans="1:14" s="25" customFormat="1" ht="37.5" customHeight="1" x14ac:dyDescent="0.25">
      <c r="A72" s="242">
        <v>19</v>
      </c>
      <c r="B72" s="243" t="s">
        <v>672</v>
      </c>
      <c r="C72" s="35">
        <v>21025.5</v>
      </c>
      <c r="D72" s="51">
        <v>21025.5</v>
      </c>
      <c r="E72" s="293" t="s">
        <v>13</v>
      </c>
      <c r="F72" s="178" t="s">
        <v>215</v>
      </c>
      <c r="G72" s="41">
        <v>21025.5</v>
      </c>
      <c r="H72" s="178" t="s">
        <v>215</v>
      </c>
      <c r="I72" s="41">
        <v>21025.5</v>
      </c>
      <c r="J72" s="52" t="s">
        <v>19</v>
      </c>
      <c r="K72" s="53">
        <v>3300053179</v>
      </c>
      <c r="L72" s="53"/>
      <c r="M72" s="203"/>
      <c r="N72" s="203"/>
    </row>
    <row r="73" spans="1:14" s="25" customFormat="1" ht="37.5" customHeight="1" x14ac:dyDescent="0.25">
      <c r="A73" s="242"/>
      <c r="B73" s="34"/>
      <c r="C73" s="35"/>
      <c r="D73" s="51"/>
      <c r="E73" s="261"/>
      <c r="F73" s="178"/>
      <c r="G73" s="41"/>
      <c r="H73" s="178"/>
      <c r="I73" s="83"/>
      <c r="J73" s="26"/>
      <c r="K73" s="39">
        <v>44624</v>
      </c>
      <c r="L73" s="53"/>
      <c r="M73" s="204"/>
      <c r="N73" s="204"/>
    </row>
    <row r="74" spans="1:14" s="25" customFormat="1" ht="37.5" customHeight="1" x14ac:dyDescent="0.25">
      <c r="A74" s="262"/>
      <c r="B74" s="348"/>
      <c r="C74" s="45"/>
      <c r="D74" s="350"/>
      <c r="E74" s="266"/>
      <c r="F74" s="180"/>
      <c r="G74" s="48"/>
      <c r="H74" s="180"/>
      <c r="I74" s="351"/>
      <c r="J74" s="43"/>
      <c r="K74" s="352" t="s">
        <v>671</v>
      </c>
      <c r="L74" s="353"/>
      <c r="M74" s="205"/>
      <c r="N74" s="205"/>
    </row>
    <row r="75" spans="1:14" ht="21.75" thickBot="1" x14ac:dyDescent="0.25">
      <c r="C75" s="349">
        <f>SUM(C7:C74)</f>
        <v>20627187.149999999</v>
      </c>
      <c r="I75" s="349">
        <f>SUM(I7:I74)</f>
        <v>15511402.5</v>
      </c>
    </row>
    <row r="76" spans="1:14" ht="21.75" thickTop="1" x14ac:dyDescent="0.2"/>
  </sheetData>
  <mergeCells count="14">
    <mergeCell ref="J5:J6"/>
    <mergeCell ref="K5:K6"/>
    <mergeCell ref="L5:L6"/>
    <mergeCell ref="M5:N5"/>
    <mergeCell ref="A1:N1"/>
    <mergeCell ref="A2:N2"/>
    <mergeCell ref="A3:N3"/>
    <mergeCell ref="A5:A6"/>
    <mergeCell ref="B5:B6"/>
    <mergeCell ref="C5:C6"/>
    <mergeCell ref="D5:D6"/>
    <mergeCell ref="E5:E6"/>
    <mergeCell ref="F5:G5"/>
    <mergeCell ref="H5:I5"/>
  </mergeCells>
  <pageMargins left="0.39370078740157483" right="0.19685039370078741" top="0.35433070866141736" bottom="0.15748031496062992" header="0.11811023622047245" footer="0.11811023622047245"/>
  <pageSetup paperSize="9" scale="74" orientation="landscape" r:id="rId1"/>
  <headerFooter>
    <oddHeader>&amp;Rแบบ สขร.1</oddHeader>
    <oddFooter>&amp;R&amp;10&amp;P/&amp;N</oddFooter>
  </headerFooter>
  <rowBreaks count="3" manualBreakCount="3">
    <brk id="22" max="16383" man="1"/>
    <brk id="40" max="16383" man="1"/>
    <brk id="59" max="16383" man="1"/>
  </rowBreak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CC89A9F9-C731-4634-A5AB-F12A9317E28E}">
          <x14:formula1>
            <xm:f>ชื่อหมวด!$B$2:$B$24</xm:f>
          </x14:formula1>
          <xm:sqref>L7:L74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0BECE-F590-4B6B-8D0A-DC86430738B2}">
  <sheetPr codeName="Sheet5"/>
  <dimension ref="B1:D20"/>
  <sheetViews>
    <sheetView zoomScale="150" zoomScaleNormal="150" workbookViewId="0">
      <selection activeCell="B5" sqref="B5"/>
    </sheetView>
  </sheetViews>
  <sheetFormatPr defaultRowHeight="14.25" x14ac:dyDescent="0.2"/>
  <cols>
    <col min="2" max="2" width="38.75" bestFit="1" customWidth="1"/>
  </cols>
  <sheetData>
    <row r="1" spans="2:4" ht="18.75" x14ac:dyDescent="0.3">
      <c r="B1" s="98" t="s">
        <v>57</v>
      </c>
    </row>
    <row r="2" spans="2:4" ht="18.75" x14ac:dyDescent="0.3">
      <c r="B2" s="15" t="s">
        <v>52</v>
      </c>
      <c r="C2" s="486" t="s">
        <v>216</v>
      </c>
    </row>
    <row r="3" spans="2:4" ht="18.75" x14ac:dyDescent="0.2">
      <c r="B3" s="16" t="s">
        <v>53</v>
      </c>
      <c r="C3" s="486"/>
    </row>
    <row r="4" spans="2:4" ht="18.75" x14ac:dyDescent="0.2">
      <c r="B4" s="16" t="s">
        <v>54</v>
      </c>
      <c r="C4" s="486"/>
    </row>
    <row r="5" spans="2:4" ht="18.75" x14ac:dyDescent="0.2">
      <c r="B5" s="16" t="s">
        <v>58</v>
      </c>
      <c r="C5" s="486"/>
    </row>
    <row r="6" spans="2:4" ht="18.75" x14ac:dyDescent="0.2">
      <c r="B6" s="16" t="s">
        <v>219</v>
      </c>
      <c r="C6" s="486"/>
      <c r="D6" t="s">
        <v>217</v>
      </c>
    </row>
    <row r="7" spans="2:4" ht="18.75" x14ac:dyDescent="0.2">
      <c r="B7" s="16" t="s">
        <v>55</v>
      </c>
      <c r="C7" s="486"/>
      <c r="D7" t="s">
        <v>220</v>
      </c>
    </row>
    <row r="8" spans="2:4" ht="18.75" x14ac:dyDescent="0.3">
      <c r="B8" s="15" t="s">
        <v>56</v>
      </c>
      <c r="C8" s="486"/>
    </row>
    <row r="9" spans="2:4" ht="18.75" x14ac:dyDescent="0.3">
      <c r="B9" s="15" t="s">
        <v>22</v>
      </c>
      <c r="C9" s="486"/>
    </row>
    <row r="10" spans="2:4" ht="18.75" x14ac:dyDescent="0.3">
      <c r="B10" s="335" t="s">
        <v>37</v>
      </c>
      <c r="C10" s="487" t="s">
        <v>36</v>
      </c>
    </row>
    <row r="11" spans="2:4" ht="18.75" x14ac:dyDescent="0.3">
      <c r="B11" s="335" t="s">
        <v>38</v>
      </c>
      <c r="C11" s="488"/>
    </row>
    <row r="12" spans="2:4" ht="18.75" x14ac:dyDescent="0.3">
      <c r="B12" s="335" t="s">
        <v>39</v>
      </c>
      <c r="C12" s="488"/>
    </row>
    <row r="13" spans="2:4" ht="18.75" x14ac:dyDescent="0.3">
      <c r="B13" s="335" t="s">
        <v>40</v>
      </c>
      <c r="C13" s="488"/>
    </row>
    <row r="14" spans="2:4" ht="18.75" x14ac:dyDescent="0.3">
      <c r="B14" s="335" t="s">
        <v>49</v>
      </c>
      <c r="C14" s="488"/>
    </row>
    <row r="15" spans="2:4" ht="18.75" x14ac:dyDescent="0.3">
      <c r="B15" s="119" t="s">
        <v>357</v>
      </c>
      <c r="C15" s="488"/>
    </row>
    <row r="16" spans="2:4" ht="18.75" x14ac:dyDescent="0.3">
      <c r="B16" s="119" t="s">
        <v>358</v>
      </c>
      <c r="C16" s="488"/>
    </row>
    <row r="17" spans="2:3" ht="18.75" x14ac:dyDescent="0.3">
      <c r="B17" s="119" t="s">
        <v>359</v>
      </c>
      <c r="C17" s="488"/>
    </row>
    <row r="18" spans="2:3" ht="18.75" x14ac:dyDescent="0.3">
      <c r="B18" s="139" t="s">
        <v>483</v>
      </c>
      <c r="C18" s="488"/>
    </row>
    <row r="19" spans="2:3" ht="18.75" x14ac:dyDescent="0.3">
      <c r="B19" s="15"/>
      <c r="C19" s="488"/>
    </row>
    <row r="20" spans="2:3" ht="18.75" x14ac:dyDescent="0.3">
      <c r="B20" s="15" t="s">
        <v>47</v>
      </c>
      <c r="C20" s="489"/>
    </row>
  </sheetData>
  <mergeCells count="2">
    <mergeCell ref="C2:C9"/>
    <mergeCell ref="C10:C20"/>
  </mergeCells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pageSetUpPr fitToPage="1"/>
  </sheetPr>
  <dimension ref="A1:L16"/>
  <sheetViews>
    <sheetView zoomScale="50" zoomScaleNormal="50" workbookViewId="0">
      <selection activeCell="H8" sqref="H8"/>
    </sheetView>
  </sheetViews>
  <sheetFormatPr defaultColWidth="9" defaultRowHeight="21" x14ac:dyDescent="0.35"/>
  <cols>
    <col min="1" max="1" width="8.75" style="2" bestFit="1" customWidth="1"/>
    <col min="2" max="2" width="38.75" style="2" customWidth="1"/>
    <col min="3" max="3" width="17.25" style="2" customWidth="1"/>
    <col min="4" max="4" width="13.75" style="2" customWidth="1"/>
    <col min="5" max="5" width="14.75" style="2" customWidth="1"/>
    <col min="6" max="6" width="34.875" style="2" customWidth="1"/>
    <col min="7" max="7" width="13" style="2" customWidth="1"/>
    <col min="8" max="8" width="32" style="2" customWidth="1"/>
    <col min="9" max="9" width="14.625" style="2" customWidth="1"/>
    <col min="10" max="10" width="14.25" style="2" customWidth="1"/>
    <col min="11" max="12" width="14" style="2" customWidth="1"/>
    <col min="13" max="13" width="9" style="2"/>
    <col min="14" max="14" width="27.5" style="2" customWidth="1"/>
    <col min="15" max="16384" width="9" style="2"/>
  </cols>
  <sheetData>
    <row r="1" spans="1:12" x14ac:dyDescent="0.35">
      <c r="A1" s="496" t="s">
        <v>18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</row>
    <row r="2" spans="1:12" x14ac:dyDescent="0.35">
      <c r="A2" s="496" t="s">
        <v>0</v>
      </c>
      <c r="B2" s="496"/>
      <c r="C2" s="496"/>
      <c r="D2" s="496"/>
      <c r="E2" s="496"/>
      <c r="F2" s="496"/>
      <c r="G2" s="496"/>
      <c r="H2" s="496"/>
      <c r="I2" s="496"/>
      <c r="J2" s="496"/>
      <c r="K2" s="496"/>
      <c r="L2" s="496"/>
    </row>
    <row r="3" spans="1:12" x14ac:dyDescent="0.35">
      <c r="A3" s="496" t="s">
        <v>17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</row>
    <row r="4" spans="1:12" ht="28.5" customHeight="1" x14ac:dyDescent="0.35">
      <c r="A4" s="497"/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</row>
    <row r="5" spans="1:12" ht="37.9" customHeight="1" x14ac:dyDescent="0.35">
      <c r="A5" s="498" t="s">
        <v>1</v>
      </c>
      <c r="B5" s="498" t="s">
        <v>2</v>
      </c>
      <c r="C5" s="499" t="s">
        <v>12</v>
      </c>
      <c r="D5" s="499" t="s">
        <v>3</v>
      </c>
      <c r="E5" s="501" t="s">
        <v>4</v>
      </c>
      <c r="F5" s="502" t="s">
        <v>5</v>
      </c>
      <c r="G5" s="503"/>
      <c r="H5" s="490" t="s">
        <v>6</v>
      </c>
      <c r="I5" s="491"/>
      <c r="J5" s="492" t="s">
        <v>7</v>
      </c>
      <c r="K5" s="492" t="s">
        <v>8</v>
      </c>
      <c r="L5" s="492"/>
    </row>
    <row r="6" spans="1:12" ht="69" customHeight="1" x14ac:dyDescent="0.35">
      <c r="A6" s="498"/>
      <c r="B6" s="498"/>
      <c r="C6" s="500"/>
      <c r="D6" s="500"/>
      <c r="E6" s="501"/>
      <c r="F6" s="3" t="s">
        <v>9</v>
      </c>
      <c r="G6" s="4" t="s">
        <v>15</v>
      </c>
      <c r="H6" s="4" t="s">
        <v>10</v>
      </c>
      <c r="I6" s="4" t="s">
        <v>11</v>
      </c>
      <c r="J6" s="492"/>
      <c r="K6" s="492"/>
      <c r="L6" s="492"/>
    </row>
    <row r="7" spans="1:12" ht="72.599999999999994" customHeight="1" x14ac:dyDescent="0.35">
      <c r="A7" s="493" t="s">
        <v>16</v>
      </c>
      <c r="B7" s="494"/>
      <c r="C7" s="494"/>
      <c r="D7" s="494"/>
      <c r="E7" s="494"/>
      <c r="F7" s="494"/>
      <c r="G7" s="494"/>
      <c r="H7" s="494"/>
      <c r="I7" s="494"/>
      <c r="J7" s="494"/>
      <c r="K7" s="494"/>
      <c r="L7" s="495"/>
    </row>
    <row r="8" spans="1:12" x14ac:dyDescent="0.35">
      <c r="B8" s="1"/>
    </row>
    <row r="9" spans="1:12" x14ac:dyDescent="0.35">
      <c r="B9" s="1"/>
    </row>
    <row r="10" spans="1:12" x14ac:dyDescent="0.35">
      <c r="B10" s="1"/>
    </row>
    <row r="11" spans="1:12" x14ac:dyDescent="0.35">
      <c r="B11" s="5"/>
    </row>
    <row r="12" spans="1:12" ht="64.150000000000006" customHeight="1" x14ac:dyDescent="0.35">
      <c r="B12" s="6" t="s">
        <v>14</v>
      </c>
      <c r="C12" s="8"/>
    </row>
    <row r="13" spans="1:12" x14ac:dyDescent="0.35">
      <c r="B13" s="7"/>
    </row>
    <row r="14" spans="1:12" x14ac:dyDescent="0.35">
      <c r="B14" s="7"/>
    </row>
    <row r="15" spans="1:12" ht="35.450000000000003" customHeight="1" x14ac:dyDescent="0.35">
      <c r="B15" s="7"/>
    </row>
    <row r="16" spans="1:12" x14ac:dyDescent="0.35">
      <c r="B16" s="7"/>
    </row>
  </sheetData>
  <mergeCells count="14">
    <mergeCell ref="H5:I5"/>
    <mergeCell ref="J5:J6"/>
    <mergeCell ref="K5:L6"/>
    <mergeCell ref="A7:L7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สรุป</vt:lpstr>
      <vt:lpstr>ต.ค.64</vt:lpstr>
      <vt:lpstr>พ.ย.64</vt:lpstr>
      <vt:lpstr>ธ.ค.64</vt:lpstr>
      <vt:lpstr>ม.ค.65</vt:lpstr>
      <vt:lpstr>ก.พ.65</vt:lpstr>
      <vt:lpstr>มี.ค.65</vt:lpstr>
      <vt:lpstr>ชื่อหมวด</vt:lpstr>
      <vt:lpstr>เรื่องร้องเรียนจัดซื้อ (ฝสอ.)</vt:lpstr>
      <vt:lpstr>ก.พ.65!Print_Area</vt:lpstr>
      <vt:lpstr>ม.ค.65!Print_Area</vt:lpstr>
      <vt:lpstr>ก.พ.65!Print_Titles</vt:lpstr>
      <vt:lpstr>ต.ค.64!Print_Titles</vt:lpstr>
      <vt:lpstr>ธ.ค.64!Print_Titles</vt:lpstr>
      <vt:lpstr>พ.ย.64!Print_Titles</vt:lpstr>
      <vt:lpstr>ม.ค.65!Print_Titles</vt:lpstr>
      <vt:lpstr>มี.ค.65!Print_Titles</vt:lpstr>
      <vt:lpstr>สรุป!Print_Titles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00102654</dc:creator>
  <cp:lastModifiedBy>ธีรรัตน์ เรืองโรจน์</cp:lastModifiedBy>
  <cp:lastPrinted>2022-04-01T08:02:01Z</cp:lastPrinted>
  <dcterms:created xsi:type="dcterms:W3CDTF">2017-01-05T04:39:12Z</dcterms:created>
  <dcterms:modified xsi:type="dcterms:W3CDTF">2022-04-22T07:53:48Z</dcterms:modified>
</cp:coreProperties>
</file>