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01747\Desktop\สขร\ทุ่งมหาเมฆ\"/>
    </mc:Choice>
  </mc:AlternateContent>
  <bookViews>
    <workbookView xWindow="0" yWindow="0" windowWidth="28800" windowHeight="11730" activeTab="4"/>
  </bookViews>
  <sheets>
    <sheet name="smes ต.ค. 65 " sheetId="2" r:id="rId1"/>
    <sheet name="แบบ สขร. ต.ค. 65" sheetId="1" r:id="rId2"/>
    <sheet name="รวมทุกเดือน" sheetId="3" r:id="rId3"/>
    <sheet name="smes พ.ย. 65" sheetId="4" r:id="rId4"/>
    <sheet name="แบบ สขร. พ.ย. 65" sheetId="5" r:id="rId5"/>
  </sheets>
  <definedNames>
    <definedName name="_xlnm.Print_Area" localSheetId="0">'smes ต.ค. 65 '!$A$1:$AF$43</definedName>
    <definedName name="_xlnm.Print_Area" localSheetId="3">'smes พ.ย. 65'!$A$1:$AF$46</definedName>
    <definedName name="_xlnm.Print_Area" localSheetId="1">'แบบ สขร. ต.ค. 65'!$A$2:$N$58</definedName>
    <definedName name="_xlnm.Print_Area" localSheetId="4">'แบบ สขร. พ.ย. 65'!$A$1:$N$29</definedName>
    <definedName name="_xlnm.Print_Area" localSheetId="2">รวมทุกเดือน!$A$1:$P$110</definedName>
    <definedName name="_xlnm.Print_Titles" localSheetId="0">'smes ต.ค. 65 '!$7:$7</definedName>
    <definedName name="_xlnm.Print_Titles" localSheetId="3">'smes พ.ย. 65'!$7:$7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H38" i="4" s="1"/>
  <c r="AD25" i="4"/>
  <c r="AD26" i="4"/>
  <c r="AD27" i="4"/>
  <c r="AD28" i="4"/>
  <c r="AE25" i="4"/>
  <c r="AE26" i="4"/>
  <c r="AE27" i="4"/>
  <c r="AE28" i="4"/>
  <c r="I42" i="5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G38" i="4"/>
  <c r="E38" i="4"/>
  <c r="D38" i="4"/>
  <c r="D40" i="4" s="1"/>
  <c r="D41" i="4" s="1"/>
  <c r="C38" i="4"/>
  <c r="AE36" i="4"/>
  <c r="AD36" i="4"/>
  <c r="F35" i="4"/>
  <c r="AE35" i="4" s="1"/>
  <c r="AD34" i="4"/>
  <c r="AF34" i="4" s="1"/>
  <c r="F33" i="4"/>
  <c r="AE33" i="4" s="1"/>
  <c r="F32" i="4"/>
  <c r="AD32" i="4" s="1"/>
  <c r="AE31" i="4"/>
  <c r="AD31" i="4"/>
  <c r="AE30" i="4"/>
  <c r="AD30" i="4"/>
  <c r="AE29" i="4"/>
  <c r="AF29" i="4" s="1"/>
  <c r="AE24" i="4"/>
  <c r="AD24" i="4"/>
  <c r="AE23" i="4"/>
  <c r="AD23" i="4"/>
  <c r="AE22" i="4"/>
  <c r="AD22" i="4"/>
  <c r="AE21" i="4"/>
  <c r="AD21" i="4"/>
  <c r="AE20" i="4"/>
  <c r="AD20" i="4"/>
  <c r="AE19" i="4"/>
  <c r="AD19" i="4"/>
  <c r="AE18" i="4"/>
  <c r="AD18" i="4"/>
  <c r="AE17" i="4"/>
  <c r="AD17" i="4"/>
  <c r="AE16" i="4"/>
  <c r="AF16" i="4" s="1"/>
  <c r="F15" i="4"/>
  <c r="AE15" i="4" s="1"/>
  <c r="AE14" i="4"/>
  <c r="AD14" i="4"/>
  <c r="AE13" i="4"/>
  <c r="AD13" i="4"/>
  <c r="F12" i="4"/>
  <c r="AE12" i="4" s="1"/>
  <c r="AE11" i="4"/>
  <c r="AD11" i="4"/>
  <c r="F10" i="4"/>
  <c r="AF13" i="4" l="1"/>
  <c r="AE32" i="4"/>
  <c r="AF32" i="4" s="1"/>
  <c r="F38" i="4"/>
  <c r="AF11" i="4"/>
  <c r="AF26" i="4"/>
  <c r="AF25" i="4"/>
  <c r="AF27" i="4"/>
  <c r="AF22" i="4"/>
  <c r="AF19" i="4"/>
  <c r="AF28" i="4"/>
  <c r="AF36" i="4"/>
  <c r="AF20" i="4"/>
  <c r="AF14" i="4"/>
  <c r="AF18" i="4"/>
  <c r="AF21" i="4"/>
  <c r="AF24" i="4"/>
  <c r="AF17" i="4"/>
  <c r="AF23" i="4"/>
  <c r="AF30" i="4"/>
  <c r="AF31" i="4"/>
  <c r="AD15" i="4"/>
  <c r="AF15" i="4" s="1"/>
  <c r="AD10" i="4"/>
  <c r="AE10" i="4"/>
  <c r="AD12" i="4"/>
  <c r="AF12" i="4" s="1"/>
  <c r="AD33" i="4"/>
  <c r="AF33" i="4" s="1"/>
  <c r="AD35" i="4"/>
  <c r="AF35" i="4" s="1"/>
  <c r="I74" i="3"/>
  <c r="D47" i="3"/>
  <c r="D39" i="3"/>
  <c r="D31" i="3"/>
  <c r="AF10" i="4" l="1"/>
  <c r="AE38" i="4"/>
  <c r="AD38" i="4"/>
  <c r="F32" i="2"/>
  <c r="F15" i="2"/>
  <c r="F30" i="2"/>
  <c r="F29" i="2"/>
  <c r="F12" i="2"/>
  <c r="F10" i="2"/>
  <c r="AE24" i="2"/>
  <c r="AE25" i="2"/>
  <c r="AD24" i="2"/>
  <c r="AD25" i="2"/>
  <c r="D43" i="4" l="1"/>
  <c r="AF38" i="4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D37" i="2" s="1"/>
  <c r="D38" i="2" s="1"/>
  <c r="C35" i="2"/>
  <c r="AE33" i="2"/>
  <c r="AD33" i="2"/>
  <c r="AF33" i="2" s="1"/>
  <c r="AE32" i="2"/>
  <c r="AD32" i="2"/>
  <c r="AD31" i="2"/>
  <c r="AF31" i="2" s="1"/>
  <c r="AE30" i="2"/>
  <c r="AD30" i="2"/>
  <c r="AE29" i="2"/>
  <c r="AD29" i="2"/>
  <c r="AE28" i="2"/>
  <c r="AD28" i="2"/>
  <c r="AE27" i="2"/>
  <c r="AD27" i="2"/>
  <c r="AE26" i="2"/>
  <c r="AF26" i="2" s="1"/>
  <c r="AF25" i="2"/>
  <c r="AF24" i="2"/>
  <c r="AE23" i="2"/>
  <c r="AD23" i="2"/>
  <c r="AE22" i="2"/>
  <c r="AD22" i="2"/>
  <c r="AE21" i="2"/>
  <c r="AD21" i="2"/>
  <c r="AE20" i="2"/>
  <c r="AD20" i="2"/>
  <c r="AE19" i="2"/>
  <c r="AD19" i="2"/>
  <c r="AE18" i="2"/>
  <c r="AD18" i="2"/>
  <c r="AE17" i="2"/>
  <c r="AD17" i="2"/>
  <c r="AE16" i="2"/>
  <c r="AF16" i="2" s="1"/>
  <c r="AE15" i="2"/>
  <c r="AD15" i="2"/>
  <c r="AE14" i="2"/>
  <c r="AD14" i="2"/>
  <c r="AE13" i="2"/>
  <c r="AD13" i="2"/>
  <c r="AF13" i="2" s="1"/>
  <c r="AE12" i="2"/>
  <c r="AD12" i="2"/>
  <c r="AE11" i="2"/>
  <c r="AD11" i="2"/>
  <c r="AE10" i="2"/>
  <c r="AD10" i="2"/>
  <c r="D46" i="4" l="1"/>
  <c r="D44" i="4"/>
  <c r="AF14" i="2"/>
  <c r="AF32" i="2"/>
  <c r="AF27" i="2"/>
  <c r="AF30" i="2"/>
  <c r="AF17" i="2"/>
  <c r="AF23" i="2"/>
  <c r="AF21" i="2"/>
  <c r="AF28" i="2"/>
  <c r="AF12" i="2"/>
  <c r="AF19" i="2"/>
  <c r="AF29" i="2"/>
  <c r="AE35" i="2"/>
  <c r="D40" i="2" s="1"/>
  <c r="AF20" i="2"/>
  <c r="AF15" i="2"/>
  <c r="AF18" i="2"/>
  <c r="AF22" i="2"/>
  <c r="AF10" i="2"/>
  <c r="AD35" i="2"/>
  <c r="AF11" i="2"/>
  <c r="AF35" i="2" l="1"/>
  <c r="D43" i="2"/>
  <c r="D41" i="2"/>
  <c r="I58" i="1" l="1"/>
  <c r="D47" i="1"/>
  <c r="D39" i="1"/>
  <c r="D31" i="1"/>
  <c r="I89" i="1"/>
  <c r="I70" i="1"/>
  <c r="S65" i="3" l="1"/>
</calcChain>
</file>

<file path=xl/comments1.xml><?xml version="1.0" encoding="utf-8"?>
<comments xmlns="http://schemas.openxmlformats.org/spreadsheetml/2006/main">
  <authors>
    <author>สุนิสา วิศวจรรยา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สุนิสา วิศวจรรยา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8" authorId="0" shapeId="0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<sst xmlns="http://schemas.openxmlformats.org/spreadsheetml/2006/main" count="824" uniqueCount="246">
  <si>
    <t>แบบ สขร.1</t>
  </si>
  <si>
    <t>สำนักงานประปาสาขาทุ่งมหาเมฆ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</si>
  <si>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</si>
  <si>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</si>
  <si>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</si>
  <si>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</si>
  <si>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</si>
  <si>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</si>
  <si>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</si>
  <si>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</si>
  <si>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</si>
  <si>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</si>
  <si>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</si>
  <si>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</si>
  <si>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</si>
  <si>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</si>
  <si>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</si>
  <si>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</si>
  <si>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</si>
  <si>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</si>
  <si>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</si>
  <si>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</si>
  <si>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เสนอราคาต่ำสุด</t>
  </si>
  <si>
    <t>ü</t>
  </si>
  <si>
    <t>และมีคุณสมบัติครบถ้วน</t>
  </si>
  <si>
    <t>เสนอราคารายเดียว</t>
  </si>
  <si>
    <t>พื้นที่สำนักงานประปาสาขาทุ่งมหาเมฆ</t>
  </si>
  <si>
    <t>งานจ้างสำรวจหาจุดรั่วในระบบจ่ายน้ำ</t>
  </si>
  <si>
    <t>รวมทั้งสิ้น 3 รายการ</t>
  </si>
  <si>
    <t>คัดเลือก</t>
  </si>
  <si>
    <t>บจก.บุญพิศลย์การช่าง</t>
  </si>
  <si>
    <t>งบทำการ - ค่าจ้างเหมาซ่อมท่อแตกท่อรั่ว</t>
  </si>
  <si>
    <t>รวมทั้งสิ้น 1 รายการ</t>
  </si>
  <si>
    <t xml:space="preserve">งานจ้างก่อสร้างวางท่อประปา และงานที่เกี่ยวข้อง </t>
  </si>
  <si>
    <t>e-bidding</t>
  </si>
  <si>
    <t>หจก.ดิลกพัฒนา เอนจิเนียริ่ง</t>
  </si>
  <si>
    <t>งบลงทุน - งานปรับปรุงท่อเพื่อลดน้ำสูญเสีย</t>
  </si>
  <si>
    <t>ด้านลดน้ำสูญเสีย พื้นที่สำนักงานประปาสาขาทุ่งมหาเมฆ</t>
  </si>
  <si>
    <t>งานจ้างซ่อมท่อประปาแตกรั่ว และงานที่เกี่ยวข้อง</t>
  </si>
  <si>
    <t>PO 3300056152</t>
  </si>
  <si>
    <t>สัญญาเลขที่ สสท.(ซท) 1/2566</t>
  </si>
  <si>
    <t>ลงวันที่ 3 ตุลาคม 2565</t>
  </si>
  <si>
    <t>บจก.ไอโดร อีควิปเมนท์ ซัพพลาย แอนด์ เซอร์วิส</t>
  </si>
  <si>
    <t>PO 3300056154</t>
  </si>
  <si>
    <t>สัญญาเลขที่ สร.05-1(66)</t>
  </si>
  <si>
    <t>บจก.ไฮโดร เอ็นจิเนียริ่ง</t>
  </si>
  <si>
    <t>งานจ้างปรับปรุงถอดเปลี่ยนมาตรวัดน้ำครบวาระ</t>
  </si>
  <si>
    <t>หจก.เค.ที.เมนเดอร์</t>
  </si>
  <si>
    <t>และงานที่เกี่ยวข้อง พื้นที่สำนักงานประปาสาขาทุ่งมหาเมฆ</t>
  </si>
  <si>
    <t>PO 3300056530</t>
  </si>
  <si>
    <t>สัญญาเลขที่ สสท.ปว.01/2566</t>
  </si>
  <si>
    <t>หจก.วิศรุตรุ่งเรือง</t>
  </si>
  <si>
    <t>ลงวันที่ 19 ตุลาคม 2565</t>
  </si>
  <si>
    <t>งานจ้างก่อสร้างวางท่อประปา, งานรื้อย้ายแนวท่อประปา</t>
  </si>
  <si>
    <t>หจก.ปาริชาติการโยธา</t>
  </si>
  <si>
    <t>PO 3300056238</t>
  </si>
  <si>
    <t>สัญญาเลขที่ สสท.(ธ) 5/2565</t>
  </si>
  <si>
    <t>บจก.โพสสิทีฟ เบเนฟิต</t>
  </si>
  <si>
    <t>ลงวันที่ 4 ตุลาคม 2565</t>
  </si>
  <si>
    <t>งานซื้อเครื่องโทรสารแบบใช้กระดาษ A4</t>
  </si>
  <si>
    <t>บจก.ไอที ดีลิเวอรี่</t>
  </si>
  <si>
    <t xml:space="preserve">ส่งเอกสารได้ครั้งละ 20 แผ่น </t>
  </si>
  <si>
    <t>บจก.แอดไวซ์ ไอที อินฟินิท</t>
  </si>
  <si>
    <t>PO 3300056110</t>
  </si>
  <si>
    <t>เลขที่ สสท.(ม) 1/2566</t>
  </si>
  <si>
    <t>บจก.กนกสิน เอ็กปอร์ต อิมปอร์ต</t>
  </si>
  <si>
    <t>งานจ้างบำรุงรักษาเครื่องจัดระบบคิว ระยะเวลา 1 ปี</t>
  </si>
  <si>
    <t>บจก.โนเวชั่น พลัส</t>
  </si>
  <si>
    <t>ของ สสท. เลขที่ สสท.(จ) 1/2566</t>
  </si>
  <si>
    <t>บจก.ไลฟ์ โซลูชั่น ซิสเต็ม</t>
  </si>
  <si>
    <t>PO 3300056213</t>
  </si>
  <si>
    <t>บจก.สมาร์ท อิเลคทริค คอนโทรล</t>
  </si>
  <si>
    <t>งานซื้อเก้าอี้สำหรับห้องอาหารของสำนักงาน</t>
  </si>
  <si>
    <t>บจก.ลอฟท์ เอเชีย</t>
  </si>
  <si>
    <t>ประปาสาขาทุ่งมหาเมฆ เลขที่ สสท.1/2566</t>
  </si>
  <si>
    <t>บจก.ทูไพ</t>
  </si>
  <si>
    <t>PO 3300056233</t>
  </si>
  <si>
    <t>บจก. ดงตาล โซลูชั่น</t>
  </si>
  <si>
    <t>PO 3300056271</t>
  </si>
  <si>
    <t>สัญญาเลขที่ ป.05-03(66)</t>
  </si>
  <si>
    <t>ลงวันที่ 5 ตุลาคม 2565</t>
  </si>
  <si>
    <t>งานซื้อรถเข็นอเนกประสงค์ ของ สบก.กรก.สสท.</t>
  </si>
  <si>
    <t>บจก.เจนบรรเจิด</t>
  </si>
  <si>
    <t>จำนวน 1 คัน เลขที่ สสท.(ล) 1/2566</t>
  </si>
  <si>
    <t>บจก.ออฟฟิศเมท (ไทย)</t>
  </si>
  <si>
    <t>PO 3300056295</t>
  </si>
  <si>
    <t>บจก.พันธวณิช สำนักงานใหญ่</t>
  </si>
  <si>
    <t>ลงวันที่ 6 ตุลาคม 2565</t>
  </si>
  <si>
    <t xml:space="preserve">งานซื้อเครื่องทำน้ำร้อน-น้ำเย็น แบบต่อท่อประปา </t>
  </si>
  <si>
    <t>บจก.แสงเอกซัพพลายส์</t>
  </si>
  <si>
    <t>ของ สสท. เลขที่ สสท. 2/2566</t>
  </si>
  <si>
    <t>บจก.ควอลิตี้ โปรดักส์ ซัพพลายส์</t>
  </si>
  <si>
    <t>PO 3300056343</t>
  </si>
  <si>
    <t>บจก.คิวพีเอ็ม มาร์เก็ตติ้ง (QPM MARKETING)</t>
  </si>
  <si>
    <t>ลงวันที่ 7 ตุลาคม 2565</t>
  </si>
  <si>
    <t>งานจ้างบำรุงรักษาลิฟต์โดยสาร ระยะเวลา 9 เดือน</t>
  </si>
  <si>
    <t>บจก.สยาม อินดัสเทรียล คอร์ปอเรชั่น</t>
  </si>
  <si>
    <t>ของ สสท. (ตั้งแต่ ต.ค. 2565 - มิ.ย. 2566)</t>
  </si>
  <si>
    <t>PO 3300056367</t>
  </si>
  <si>
    <t>เลขที่ สสท. 5/2566</t>
  </si>
  <si>
    <t>หจก.พี.เอส.คงไทย เอ็นจิเนียริ่ง</t>
  </si>
  <si>
    <t>ลงวันที่ 10 ตุลาคม 2565</t>
  </si>
  <si>
    <t>บจก.สุวรรณภูมิ เอเลเวเทอร์</t>
  </si>
  <si>
    <t>หจก.เค.ที. เมนเดอร์</t>
  </si>
  <si>
    <t>PO 3300056404</t>
  </si>
  <si>
    <t>เลขที่ สสท.ปบ.01/2566</t>
  </si>
  <si>
    <t>ลงวันที่ 11 ตุลาคม 2565</t>
  </si>
  <si>
    <t>งานซื้อโต๊ะประชุมประธาน ของ สสท.</t>
  </si>
  <si>
    <t>บจก.เพอร์เฟ็คท์ ออฟฟิศ เฟอร์นิเจอร์</t>
  </si>
  <si>
    <t>เลขที่ สสท. 3/2566</t>
  </si>
  <si>
    <t>PO 3300056429</t>
  </si>
  <si>
    <t>บจก.เจอาร์ ดีไซน์ อินทีเรีย</t>
  </si>
  <si>
    <t>ลงวันที่ 12 ตุลาคม 2565</t>
  </si>
  <si>
    <t>หจก.เอส.ที.พาเบล</t>
  </si>
  <si>
    <t>งานซื้อเก้าอี้ประชุมของสำนักงานประปาสาขาทุ่งมหาเมฆ</t>
  </si>
  <si>
    <t>เลขที่ สสท. 6/2566</t>
  </si>
  <si>
    <t>PO 3300056447</t>
  </si>
  <si>
    <t>งานซื้อถังเก็บน้ำแบบพลาสติก ขนาดควาจุ 2,000 ลิตร</t>
  </si>
  <si>
    <t>ของสำนักงานประปาสาขาทุ่งมหาเมฆ</t>
  </si>
  <si>
    <t>PO 3300056506</t>
  </si>
  <si>
    <t>เลขที่ สสท. 4/2566</t>
  </si>
  <si>
    <t>PO 3300056574</t>
  </si>
  <si>
    <t>สัญญาเลขที่ ป.05-02(66)</t>
  </si>
  <si>
    <t>ลงวันที่ 20 ตุลาคม 2565</t>
  </si>
  <si>
    <t>งานซื้อตู้ประชาสัมพันธ์ดิจิทัล พร้อมติดตั้งซอฟต์แวร์</t>
  </si>
  <si>
    <t>บจก.นีสเตอร์ (สำนักงานใหญ่)</t>
  </si>
  <si>
    <t>ของ สบก.กรก.สสท.</t>
  </si>
  <si>
    <t>บจก.นิวซีโน่ (ประเทศไทย)</t>
  </si>
  <si>
    <t>PO 3300056785</t>
  </si>
  <si>
    <t>เลขที่ สสท.(ล) 2/2566</t>
  </si>
  <si>
    <t>บจก.แซปบีไอทีโซลูชั่น</t>
  </si>
  <si>
    <t>ลงวันที่ 31 ตุลาคม 2565</t>
  </si>
  <si>
    <t>บจก.ดอลลี่ โซลูชั่น</t>
  </si>
  <si>
    <t>รวมทั้งสิ้น 13 รายการ</t>
  </si>
  <si>
    <t>สรุปผลการดำเนินการจัดซื้อจัดจ้างในรอบเดือน ตุลาคม 2565 (วิธีเฉพาะเจาะจง)</t>
  </si>
  <si>
    <t>วันที่ 1-31 ตุลาคม 2565</t>
  </si>
  <si>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</si>
  <si>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</si>
  <si>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</si>
  <si>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</si>
  <si>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</si>
  <si>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</si>
  <si>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</si>
  <si>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</si>
  <si>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</si>
  <si>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</si>
  <si>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</si>
  <si>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</si>
  <si>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</si>
  <si>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</si>
  <si>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</si>
  <si>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</si>
  <si>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</si>
  <si>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</si>
  <si>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</si>
  <si>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</si>
  <si>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</si>
  <si>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</si>
  <si>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</si>
  <si>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</si>
  <si>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</si>
  <si>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 xml:space="preserve">ค่าซ่อมแซมและบำรุงรักษาสิ่งก่อสร้างและครุภัณฑ์อื่น 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</si>
  <si>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</si>
  <si>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</si>
  <si>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</si>
  <si>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</si>
  <si>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ผลการจัดซื้อจัดจ้าง SME ที่ทำได้สะสม เม.ย.65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</si>
  <si>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</si>
  <si>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</si>
  <si>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 xml:space="preserve">สรุปผลการจัดซื้อจัดจ้างกับผู้ประกอบการ SMEs สะสม ต.ค.65 </t>
  </si>
  <si>
    <t>งบลงทุน - งานขยายเขต รับจ้างงาน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</si>
  <si>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</si>
  <si>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</si>
  <si>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งบประมาณปี 2566</t>
  </si>
  <si>
    <t>งบลงทุน - งานซื้อ/จ้าง (สาขาดำเนินการเอง)</t>
  </si>
  <si>
    <t>งบทำการ - ค่าจ้างเหมาเปลี่ยนและยกย้ายมาตรวัดน้ำ</t>
  </si>
  <si>
    <t>งานซื้อเก้าอี้สำหรับห้องอาหารของสสท.</t>
  </si>
  <si>
    <t>งานซื้อเครื่องทำน้ำร้อน-น้ำเย็น แบบต่อท่อประปา ของ สสท.</t>
  </si>
  <si>
    <t>งานจ้างปรับปรุงถอดเปลี่ยน ยก/ย้าย มาตรวัดน้ำ</t>
  </si>
  <si>
    <t xml:space="preserve">งบทำการ - ค่าซ่อมแซมและบำรุงรักษาสิ่งก่อสร้างและครุภัณฑ์อื่น </t>
  </si>
  <si>
    <t>สรุปผลการดำเนินการจัดซื้อจัดจ้างในรอบเดือน ตุลาคม 2565 (วิธีคัดเลือก)</t>
  </si>
  <si>
    <t>สรุปผลการดำเนินการจัดซื้อจัดจ้างในรอบเดือน ตุลาคม 2565 (วิธี e-bidding)</t>
  </si>
  <si>
    <t>สรุปผลการดำเนินการจัดซื้อจัดจ้าง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</si>
  <si>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</si>
  <si>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</si>
  <si>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</si>
  <si>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</si>
  <si>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</si>
  <si>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</si>
  <si>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</si>
  <si>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</si>
  <si>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</si>
  <si>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</si>
  <si>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</si>
  <si>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ปีงบประมาณ 2566 (สะสม)</t>
  </si>
  <si>
    <t>รวมทั้งสิ้น 17 รายการ</t>
  </si>
  <si>
    <t>2566</t>
  </si>
  <si>
    <t>ตค.65</t>
  </si>
  <si>
    <t>สรุปผลการดำเนินการจัดซื้อจัดจ้างในรอบเดือน พฤศจิกายน 2565 (วิธี e-bidding)</t>
  </si>
  <si>
    <t>วันที่ 1-30 พฤศจิกายน 2565</t>
  </si>
  <si>
    <t>งานติดตั้งประปา, งานเพิ่ม/ลดขนาดมาตรวัดน้ำ</t>
  </si>
  <si>
    <t>หจก.เกื้ออุไร</t>
  </si>
  <si>
    <t>PO 3300057144</t>
  </si>
  <si>
    <t>สัญญาเลขที่ สสท.(ตม) 1/2566</t>
  </si>
  <si>
    <t>ลงวันที่ 23 พฤศจิกายน 2565</t>
  </si>
  <si>
    <t>สรุปผลการดำเนินการจัดซื้อจัดจ้างในรอบเดือน พฤศจิกายน 2565 (วิธีเฉพาะเจาะจง)</t>
  </si>
  <si>
    <t>บจก.สุทธิพร การโยธา</t>
  </si>
  <si>
    <t>PO 3300056795</t>
  </si>
  <si>
    <t>สัญญาเลขที่ ป.05-04(66)</t>
  </si>
  <si>
    <t>ลงวันที่ 1 พฤศจิกายน 2565</t>
  </si>
  <si>
    <t>งานปรับปรุงพื้นที่ให้บริการชั้น 1 เคาน์เตอร์ลูกค้าสัมพันธ์</t>
  </si>
  <si>
    <t>บจก.เอสี่แปด ดีไซน์ กรุ๊ป</t>
  </si>
  <si>
    <t>เคาน์เตอร์รับชำระเงิน และเคาน์เตอร์รับคำร้อง/ติดตั้ง</t>
  </si>
  <si>
    <t>บจก.ฟินิชชิ่งวู๊ด (สำนักงานใหญ่)</t>
  </si>
  <si>
    <t>PO 3300056813</t>
  </si>
  <si>
    <t>ประปาใหม่ของ สสท. เลขที่ สสท.(บ) 14/2565</t>
  </si>
  <si>
    <t>บจก.ไซน์บิ้วท์</t>
  </si>
  <si>
    <t>งานจ้างทำตรายาง ของ สสท. จำนวน 42 อัน</t>
  </si>
  <si>
    <t>หจก.พัฒนากิจซัพพลายส์ (2018)</t>
  </si>
  <si>
    <t>เลขที่ สสท. 7/2566</t>
  </si>
  <si>
    <t>หจก.เบญจวรรณพาณิชย์</t>
  </si>
  <si>
    <t>ร้านชัยกิจเทรดดิ้ง (ไม่เข้าร่วมระบบภาษีมูลค่าเพิ่ม)</t>
  </si>
  <si>
    <t>9,020.00 (ไม่เข้าร่วมระบบภาษีมูลค่าเพิ่ม)</t>
  </si>
  <si>
    <t>ลงวันที่ 14 พฤศจิกายน 2565</t>
  </si>
  <si>
    <t>งานจ้างปรับปรุงหลังคาเมทัลชีท (สถานที่จอดรถจักรยานยนต์</t>
  </si>
  <si>
    <t>หจก.ไทยวิริยะ เอ็นจิเนียริ่ง (ไม่เข้าร่วมระบบภาษีมูลค่าเพิ่ม)</t>
  </si>
  <si>
    <t>387,100.00 (ไม่เข้าร่วมระบบภาษีมูลค่าเพิ่ม)</t>
  </si>
  <si>
    <t>- ทางเดินเชื่อมโรงอาหาร) สำนักงานประปาสาขาทุ่งมหาเมฆ</t>
  </si>
  <si>
    <t>เลขที่ สสท.(บ) 8/2565</t>
  </si>
  <si>
    <t>หจก.ซี.ซัพพลายส์ แอนด์ คอนสตรัคชั่น</t>
  </si>
  <si>
    <t>PO 3300057162</t>
  </si>
  <si>
    <t>ลงวันที่ 24 พฤศจิกายน 2565</t>
  </si>
  <si>
    <t>บจก. วัน คอนสตรัคชั่น แอนด์ เซอร์วิส (1993)</t>
  </si>
  <si>
    <t>บจก.ภัทรสิน คอนสตรัคชั่น แอนด์ เซอร์วิส (2547)</t>
  </si>
  <si>
    <t>PO 3300057252</t>
  </si>
  <si>
    <t>สัญญาเลขที่ ป.05-09(66)</t>
  </si>
  <si>
    <t>ลงวันที่ 30 พฤศจิกายน 2565</t>
  </si>
  <si>
    <t>งบลงทุน - งานปรับปรุงท่อเพื่อลดน้ำสูญเสีย)</t>
  </si>
  <si>
    <t xml:space="preserve">งบลงทุน - งานซื้อ/จ้าง (สาขาดำเนินการเอง) </t>
  </si>
  <si>
    <t xml:space="preserve">สรุปผลการจัดซื้อจัดจ้างกับผู้ประกอบการ SMEs สะสม พ.ย.65 </t>
  </si>
  <si>
    <t>งานปรับปรุงพื้นที่ให้บริการชั้น 1 เคาน์เตอร์ลูกค้าสัมพันธ์ฯ</t>
  </si>
  <si>
    <t>งานจ้างปรับปรุงหลังคาเมทัลชีทฯ</t>
  </si>
  <si>
    <t>งานจ้างทำตรายาง ของ สสท. จำนวน 42 อัน ฯ</t>
  </si>
  <si>
    <t>งบลงทุน - งานขยายเขต - ติดตั้งประปาใหม่</t>
  </si>
  <si>
    <t>รวมทั้งสิ้น 5 รายการ</t>
  </si>
  <si>
    <t>PO 3300057041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</si>
</sst>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,##0.00_);[Red]\(#,##0.00\)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26"/>
      <color theme="1"/>
      <name val="Wingdings"/>
      <charset val="2"/>
    </font>
    <font>
      <sz val="26"/>
      <color theme="1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6"/>
      <color theme="1"/>
      <name val="Wingdings"/>
      <charset val="2"/>
    </font>
    <font>
      <b/>
      <sz val="26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3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4" fontId="2" fillId="0" borderId="1" xfId="3" applyNumberFormat="1" applyFont="1" applyBorder="1" applyAlignment="1">
      <alignment horizontal="center" vertical="center" wrapText="1"/>
    </xf>
    <xf numFmtId="4" fontId="2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4" fontId="3" fillId="0" borderId="8" xfId="3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4" fontId="3" fillId="0" borderId="0" xfId="3" applyNumberFormat="1" applyFont="1" applyBorder="1"/>
    <xf numFmtId="187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Fill="1" applyBorder="1"/>
    <xf numFmtId="0" fontId="3" fillId="0" borderId="17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" fontId="3" fillId="0" borderId="0" xfId="3" applyNumberFormat="1" applyFont="1"/>
    <xf numFmtId="187" fontId="3" fillId="0" borderId="0" xfId="0" applyNumberFormat="1" applyFont="1"/>
    <xf numFmtId="4" fontId="3" fillId="0" borderId="0" xfId="0" applyNumberFormat="1" applyFont="1"/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4" fontId="2" fillId="0" borderId="18" xfId="3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0" xfId="3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4" fontId="3" fillId="0" borderId="17" xfId="3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6" fillId="0" borderId="0" xfId="0" applyFont="1"/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11" xfId="1" applyFont="1" applyFill="1" applyBorder="1" applyAlignment="1">
      <alignment horizontal="center" vertical="center" wrapText="1"/>
    </xf>
    <xf numFmtId="43" fontId="7" fillId="4" borderId="1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3" xfId="1" applyFont="1" applyBorder="1"/>
    <xf numFmtId="43" fontId="6" fillId="0" borderId="2" xfId="1" applyFont="1" applyBorder="1"/>
    <xf numFmtId="0" fontId="6" fillId="0" borderId="1" xfId="0" applyFont="1" applyBorder="1"/>
    <xf numFmtId="43" fontId="6" fillId="0" borderId="3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0" fontId="6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43" fontId="7" fillId="0" borderId="1" xfId="1" applyFont="1" applyBorder="1"/>
    <xf numFmtId="43" fontId="7" fillId="0" borderId="1" xfId="1" applyFont="1" applyFill="1" applyBorder="1"/>
    <xf numFmtId="43" fontId="6" fillId="0" borderId="3" xfId="1" applyFont="1" applyFill="1" applyBorder="1"/>
    <xf numFmtId="43" fontId="6" fillId="0" borderId="3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1" xfId="1" applyFont="1" applyFill="1" applyBorder="1"/>
    <xf numFmtId="43" fontId="6" fillId="0" borderId="2" xfId="1" applyFont="1" applyFill="1" applyBorder="1"/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/>
    <xf numFmtId="43" fontId="7" fillId="4" borderId="1" xfId="1" applyFont="1" applyFill="1" applyBorder="1"/>
    <xf numFmtId="43" fontId="6" fillId="4" borderId="3" xfId="1" applyFont="1" applyFill="1" applyBorder="1"/>
    <xf numFmtId="43" fontId="6" fillId="4" borderId="3" xfId="1" applyFont="1" applyFill="1" applyBorder="1" applyAlignment="1">
      <alignment horizontal="center"/>
    </xf>
    <xf numFmtId="43" fontId="6" fillId="4" borderId="1" xfId="1" applyFont="1" applyFill="1" applyBorder="1" applyAlignment="1">
      <alignment horizontal="center"/>
    </xf>
    <xf numFmtId="43" fontId="6" fillId="4" borderId="1" xfId="1" applyFont="1" applyFill="1" applyBorder="1"/>
    <xf numFmtId="43" fontId="6" fillId="4" borderId="2" xfId="1" applyFont="1" applyFill="1" applyBorder="1"/>
    <xf numFmtId="10" fontId="6" fillId="4" borderId="1" xfId="2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/>
    <xf numFmtId="43" fontId="7" fillId="5" borderId="1" xfId="1" applyFont="1" applyFill="1" applyBorder="1"/>
    <xf numFmtId="43" fontId="6" fillId="5" borderId="1" xfId="1" applyFont="1" applyFill="1" applyBorder="1"/>
    <xf numFmtId="43" fontId="15" fillId="5" borderId="1" xfId="1" applyFont="1" applyFill="1" applyBorder="1" applyAlignment="1">
      <alignment horizontal="left" vertical="top" wrapText="1"/>
    </xf>
    <xf numFmtId="43" fontId="6" fillId="5" borderId="1" xfId="1" applyFont="1" applyFill="1" applyBorder="1" applyAlignment="1">
      <alignment horizontal="center"/>
    </xf>
    <xf numFmtId="43" fontId="6" fillId="5" borderId="2" xfId="1" applyFont="1" applyFill="1" applyBorder="1"/>
    <xf numFmtId="10" fontId="6" fillId="5" borderId="1" xfId="2" applyNumberFormat="1" applyFont="1" applyFill="1" applyBorder="1" applyAlignment="1">
      <alignment horizontal="center"/>
    </xf>
    <xf numFmtId="43" fontId="15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10" fontId="7" fillId="0" borderId="1" xfId="2" applyNumberFormat="1" applyFont="1" applyBorder="1" applyAlignment="1">
      <alignment horizontal="center"/>
    </xf>
    <xf numFmtId="0" fontId="7" fillId="0" borderId="0" xfId="0" applyFont="1"/>
    <xf numFmtId="43" fontId="7" fillId="0" borderId="0" xfId="1" applyFont="1" applyBorder="1"/>
    <xf numFmtId="10" fontId="7" fillId="0" borderId="0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0" applyNumberFormat="1" applyFont="1"/>
    <xf numFmtId="43" fontId="7" fillId="0" borderId="0" xfId="1" applyFont="1"/>
    <xf numFmtId="43" fontId="6" fillId="0" borderId="0" xfId="1" applyFont="1"/>
    <xf numFmtId="43" fontId="7" fillId="0" borderId="0" xfId="1" applyFont="1" applyBorder="1" applyAlignment="1"/>
    <xf numFmtId="43" fontId="7" fillId="0" borderId="19" xfId="1" applyFont="1" applyBorder="1"/>
    <xf numFmtId="43" fontId="6" fillId="0" borderId="0" xfId="1" applyFont="1" applyBorder="1"/>
    <xf numFmtId="188" fontId="7" fillId="0" borderId="0" xfId="1" applyNumberFormat="1" applyFont="1" applyBorder="1"/>
    <xf numFmtId="10" fontId="7" fillId="0" borderId="0" xfId="2" applyNumberFormat="1" applyFont="1" applyAlignment="1">
      <alignment horizontal="center"/>
    </xf>
    <xf numFmtId="10" fontId="7" fillId="0" borderId="0" xfId="2" applyNumberFormat="1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6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5" fillId="0" borderId="1" xfId="4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2" fillId="0" borderId="0" xfId="0" applyFont="1"/>
    <xf numFmtId="4" fontId="22" fillId="0" borderId="0" xfId="0" applyNumberFormat="1" applyFont="1"/>
    <xf numFmtId="43" fontId="22" fillId="0" borderId="0" xfId="1" applyFont="1"/>
    <xf numFmtId="4" fontId="23" fillId="0" borderId="0" xfId="0" applyNumberFormat="1" applyFont="1" applyBorder="1"/>
    <xf numFmtId="4" fontId="24" fillId="7" borderId="0" xfId="0" applyNumberFormat="1" applyFont="1" applyFill="1" applyBorder="1"/>
    <xf numFmtId="0" fontId="22" fillId="0" borderId="0" xfId="0" applyFont="1" applyAlignment="1">
      <alignment horizontal="center"/>
    </xf>
    <xf numFmtId="0" fontId="13" fillId="0" borderId="1" xfId="0" applyFont="1" applyFill="1" applyBorder="1" applyAlignment="1"/>
    <xf numFmtId="17" fontId="22" fillId="0" borderId="0" xfId="0" applyNumberFormat="1" applyFont="1"/>
    <xf numFmtId="43" fontId="7" fillId="0" borderId="8" xfId="1" applyFont="1" applyBorder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/>
    <xf numFmtId="0" fontId="6" fillId="7" borderId="0" xfId="0" applyFont="1" applyFill="1"/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43" fontId="7" fillId="0" borderId="11" xfId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3" fontId="7" fillId="0" borderId="13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2" borderId="4" xfId="4" applyFont="1" applyFill="1" applyBorder="1" applyAlignment="1">
      <alignment horizontal="center" vertical="center" wrapText="1"/>
    </xf>
    <xf numFmtId="0" fontId="20" fillId="2" borderId="8" xfId="4" applyFont="1" applyFill="1" applyBorder="1" applyAlignment="1">
      <alignment horizontal="center" vertical="center" wrapText="1"/>
    </xf>
    <xf numFmtId="0" fontId="20" fillId="2" borderId="11" xfId="4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center"/>
    </xf>
    <xf numFmtId="187" fontId="2" fillId="0" borderId="11" xfId="0" applyNumberFormat="1" applyFont="1" applyBorder="1" applyAlignment="1">
      <alignment horizontal="center" vertical="center"/>
    </xf>
    <xf numFmtId="0" fontId="21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87" fontId="2" fillId="0" borderId="8" xfId="0" applyNumberFormat="1" applyFont="1" applyBorder="1" applyAlignment="1">
      <alignment horizontal="center" vertical="center" wrapText="1"/>
    </xf>
    <xf numFmtId="187" fontId="2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4" fontId="2" fillId="0" borderId="11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4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19" fillId="2" borderId="4" xfId="4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/>
    </xf>
    <xf numFmtId="4" fontId="5" fillId="0" borderId="1" xfId="4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5" fillId="6" borderId="2" xfId="4" applyFont="1" applyFill="1" applyBorder="1" applyAlignment="1">
      <alignment horizontal="center" vertical="center" wrapText="1"/>
    </xf>
    <xf numFmtId="0" fontId="5" fillId="6" borderId="3" xfId="4" applyFont="1" applyFill="1" applyBorder="1" applyAlignment="1">
      <alignment horizontal="center" vertical="center" wrapText="1"/>
    </xf>
    <xf numFmtId="17" fontId="6" fillId="9" borderId="7" xfId="0" applyNumberFormat="1" applyFont="1" applyFill="1" applyBorder="1" applyAlignment="1">
      <alignment horizontal="center" vertical="center"/>
    </xf>
    <xf numFmtId="17" fontId="6" fillId="9" borderId="10" xfId="0" applyNumberFormat="1" applyFont="1" applyFill="1" applyBorder="1" applyAlignment="1">
      <alignment horizontal="center" vertical="center"/>
    </xf>
    <xf numFmtId="17" fontId="6" fillId="9" borderId="12" xfId="0" applyNumberFormat="1" applyFont="1" applyFill="1" applyBorder="1" applyAlignment="1">
      <alignment horizontal="center" vertical="center"/>
    </xf>
    <xf numFmtId="49" fontId="6" fillId="9" borderId="4" xfId="0" applyNumberFormat="1" applyFont="1" applyFill="1" applyBorder="1" applyAlignment="1">
      <alignment horizontal="center" vertical="center"/>
    </xf>
    <xf numFmtId="49" fontId="6" fillId="9" borderId="8" xfId="0" applyNumberFormat="1" applyFont="1" applyFill="1" applyBorder="1" applyAlignment="1">
      <alignment horizontal="center" vertical="center"/>
    </xf>
    <xf numFmtId="49" fontId="6" fillId="9" borderId="11" xfId="0" applyNumberFormat="1" applyFont="1" applyFill="1" applyBorder="1" applyAlignment="1">
      <alignment horizontal="center" vertical="center"/>
    </xf>
    <xf numFmtId="17" fontId="6" fillId="9" borderId="4" xfId="0" applyNumberFormat="1" applyFont="1" applyFill="1" applyBorder="1" applyAlignment="1">
      <alignment horizontal="center" vertical="center"/>
    </xf>
    <xf numFmtId="17" fontId="6" fillId="9" borderId="8" xfId="0" applyNumberFormat="1" applyFont="1" applyFill="1" applyBorder="1" applyAlignment="1">
      <alignment horizontal="center" vertical="center"/>
    </xf>
    <xf numFmtId="17" fontId="6" fillId="9" borderId="11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9" fillId="2" borderId="8" xfId="4" applyFont="1" applyFill="1" applyBorder="1" applyAlignment="1">
      <alignment horizontal="center" vertical="center" wrapText="1"/>
    </xf>
    <xf numFmtId="0" fontId="19" fillId="2" borderId="11" xfId="4" applyFont="1" applyFill="1" applyBorder="1" applyAlignment="1">
      <alignment horizontal="center" vertical="center" wrapText="1"/>
    </xf>
  </cellXfs>
  <cellStyles count="6">
    <cellStyle name="Comma" xfId="1" builtinId="3"/>
    <cellStyle name="Comma 2 2" xfId="3"/>
    <cellStyle name="Normal" xfId="0" builtinId="0"/>
    <cellStyle name="Normal 2" xfId="5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432C9169-2606-46D6-9F23-04BC3E863402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E0B1A628-4B51-4349-B855-36E07DD05C53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J43"/>
  <sheetViews>
    <sheetView topLeftCell="A4" zoomScale="85" zoomScaleNormal="85" zoomScaleSheetLayoutView="100" workbookViewId="0">
      <pane ySplit="4" topLeftCell="A8" activePane="bottomLeft" state="frozen"/>
      <selection activeCell="R4" sqref="R4"/>
      <selection pane="bottomLeft" activeCell="E9" sqref="E9"/>
    </sheetView>
  </sheetViews>
  <sheetFormatPr defaultColWidth="8.75" defaultRowHeight="21.75" x14ac:dyDescent="0.5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7" width="12.25" style="125" customWidth="1"/>
    <col min="8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2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36" x14ac:dyDescent="0.5">
      <c r="A1" s="185" t="s">
        <v>136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</row>
    <row r="2" spans="1:36" x14ac:dyDescent="0.5">
      <c r="A2" s="185" t="s">
        <v>137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</row>
    <row r="3" spans="1:36" x14ac:dyDescent="0.5">
      <c r="A3" s="186" t="s">
        <v>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</row>
    <row r="4" spans="1:36" x14ac:dyDescent="0.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1:36" ht="33.75" customHeight="1" x14ac:dyDescent="0.5">
      <c r="A5" s="70"/>
      <c r="B5" s="70"/>
      <c r="C5" s="70"/>
      <c r="D5" s="70"/>
      <c r="E5" s="70"/>
      <c r="F5" s="187">
        <v>243162</v>
      </c>
      <c r="G5" s="188"/>
      <c r="H5" s="187">
        <v>23682</v>
      </c>
      <c r="I5" s="188"/>
      <c r="J5" s="187">
        <v>23712</v>
      </c>
      <c r="K5" s="188"/>
      <c r="L5" s="187">
        <v>23743</v>
      </c>
      <c r="M5" s="188"/>
      <c r="N5" s="187">
        <v>23774</v>
      </c>
      <c r="O5" s="188"/>
      <c r="P5" s="180">
        <v>23802</v>
      </c>
      <c r="Q5" s="181"/>
      <c r="R5" s="180">
        <v>23833</v>
      </c>
      <c r="S5" s="181"/>
      <c r="T5" s="180">
        <v>23863</v>
      </c>
      <c r="U5" s="181"/>
      <c r="V5" s="180">
        <v>23894</v>
      </c>
      <c r="W5" s="181"/>
      <c r="X5" s="180">
        <v>23924</v>
      </c>
      <c r="Y5" s="181"/>
      <c r="Z5" s="180">
        <v>23955</v>
      </c>
      <c r="AA5" s="181"/>
      <c r="AB5" s="180">
        <v>23986</v>
      </c>
      <c r="AC5" s="181"/>
      <c r="AD5" s="182" t="s">
        <v>169</v>
      </c>
      <c r="AE5" s="183"/>
      <c r="AF5" s="184"/>
    </row>
    <row r="6" spans="1:36" ht="36" customHeight="1" x14ac:dyDescent="0.5">
      <c r="A6" s="188" t="s">
        <v>138</v>
      </c>
      <c r="B6" s="188" t="s">
        <v>139</v>
      </c>
      <c r="C6" s="192" t="s">
        <v>140</v>
      </c>
      <c r="D6" s="193"/>
      <c r="E6" s="194"/>
      <c r="F6" s="194" t="s">
        <v>141</v>
      </c>
      <c r="G6" s="189" t="s">
        <v>142</v>
      </c>
      <c r="H6" s="189" t="s">
        <v>141</v>
      </c>
      <c r="I6" s="189" t="s">
        <v>142</v>
      </c>
      <c r="J6" s="189" t="s">
        <v>141</v>
      </c>
      <c r="K6" s="192" t="s">
        <v>142</v>
      </c>
      <c r="L6" s="190" t="s">
        <v>141</v>
      </c>
      <c r="M6" s="190" t="s">
        <v>142</v>
      </c>
      <c r="N6" s="190" t="s">
        <v>141</v>
      </c>
      <c r="O6" s="190" t="s">
        <v>142</v>
      </c>
      <c r="P6" s="190" t="s">
        <v>141</v>
      </c>
      <c r="Q6" s="190" t="s">
        <v>142</v>
      </c>
      <c r="R6" s="190" t="s">
        <v>141</v>
      </c>
      <c r="S6" s="190" t="s">
        <v>142</v>
      </c>
      <c r="T6" s="190" t="s">
        <v>141</v>
      </c>
      <c r="U6" s="190" t="s">
        <v>142</v>
      </c>
      <c r="V6" s="190" t="s">
        <v>141</v>
      </c>
      <c r="W6" s="190" t="s">
        <v>142</v>
      </c>
      <c r="X6" s="190" t="s">
        <v>141</v>
      </c>
      <c r="Y6" s="190" t="s">
        <v>142</v>
      </c>
      <c r="Z6" s="190" t="s">
        <v>141</v>
      </c>
      <c r="AA6" s="190" t="s">
        <v>142</v>
      </c>
      <c r="AB6" s="190" t="s">
        <v>141</v>
      </c>
      <c r="AC6" s="190" t="s">
        <v>142</v>
      </c>
      <c r="AD6" s="189" t="s">
        <v>143</v>
      </c>
      <c r="AE6" s="189" t="s">
        <v>144</v>
      </c>
      <c r="AF6" s="195" t="s">
        <v>145</v>
      </c>
    </row>
    <row r="7" spans="1:36" s="73" customFormat="1" ht="54" customHeight="1" x14ac:dyDescent="0.2">
      <c r="A7" s="188"/>
      <c r="B7" s="188"/>
      <c r="C7" s="71" t="s">
        <v>146</v>
      </c>
      <c r="D7" s="72" t="s">
        <v>141</v>
      </c>
      <c r="E7" s="72" t="s">
        <v>142</v>
      </c>
      <c r="F7" s="194"/>
      <c r="G7" s="189"/>
      <c r="H7" s="189"/>
      <c r="I7" s="189"/>
      <c r="J7" s="189"/>
      <c r="K7" s="192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89"/>
      <c r="AE7" s="189"/>
      <c r="AF7" s="195"/>
    </row>
    <row r="8" spans="1:3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36" x14ac:dyDescent="0.5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36" x14ac:dyDescent="0.5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/>
      <c r="I10" s="89"/>
      <c r="J10" s="89"/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708683.17999999993</v>
      </c>
      <c r="AE10" s="84">
        <f>F10+H10+J10+L10</f>
        <v>708683.17999999993</v>
      </c>
      <c r="AF10" s="90">
        <f>AE10/AD10</f>
        <v>1</v>
      </c>
      <c r="AI10" s="69">
        <v>386894.39</v>
      </c>
      <c r="AJ10" s="69">
        <v>321788.78999999998</v>
      </c>
    </row>
    <row r="11" spans="1:36" x14ac:dyDescent="0.5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/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0</v>
      </c>
      <c r="AE11" s="84">
        <f t="shared" ref="AE11:AE32" si="0">F11+H11+J11+L11</f>
        <v>0</v>
      </c>
      <c r="AF11" s="90" t="e">
        <f t="shared" ref="AF11:AF33" si="1">AE11/AD11</f>
        <v>#DIV/0!</v>
      </c>
    </row>
    <row r="12" spans="1:36" x14ac:dyDescent="0.5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36" x14ac:dyDescent="0.5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36" x14ac:dyDescent="0.5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3" si="2">SUM(F14:AC14)</f>
        <v>0</v>
      </c>
      <c r="AE14" s="84">
        <f t="shared" si="0"/>
        <v>0</v>
      </c>
      <c r="AF14" s="90" t="e">
        <f t="shared" si="1"/>
        <v>#DIV/0!</v>
      </c>
    </row>
    <row r="15" spans="1:36" x14ac:dyDescent="0.5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36" x14ac:dyDescent="0.5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5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5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5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5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5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5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5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5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5">
      <c r="A25" s="82"/>
      <c r="B25" s="87"/>
      <c r="C25" s="92"/>
      <c r="D25" s="85"/>
      <c r="E25" s="85"/>
      <c r="F25" s="88"/>
      <c r="G25" s="89"/>
      <c r="H25" s="89"/>
      <c r="I25" s="89"/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0</v>
      </c>
      <c r="AE25" s="84">
        <f t="shared" si="0"/>
        <v>0</v>
      </c>
      <c r="AF25" s="90" t="e">
        <f t="shared" si="1"/>
        <v>#DIV/0!</v>
      </c>
    </row>
    <row r="26" spans="1:32" ht="18.75" customHeight="1" x14ac:dyDescent="0.5">
      <c r="A26" s="99"/>
      <c r="B26" s="100" t="s">
        <v>155</v>
      </c>
      <c r="C26" s="101"/>
      <c r="D26" s="102"/>
      <c r="E26" s="102"/>
      <c r="F26" s="103"/>
      <c r="G26" s="104"/>
      <c r="H26" s="104"/>
      <c r="I26" s="104"/>
      <c r="J26" s="105"/>
      <c r="K26" s="106"/>
      <c r="L26" s="105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5"/>
      <c r="AE26" s="105">
        <f t="shared" si="0"/>
        <v>0</v>
      </c>
      <c r="AF26" s="107" t="e">
        <f t="shared" si="1"/>
        <v>#DIV/0!</v>
      </c>
    </row>
    <row r="27" spans="1:32" ht="18.75" customHeight="1" x14ac:dyDescent="0.5">
      <c r="A27" s="82">
        <v>1</v>
      </c>
      <c r="B27" s="87" t="s">
        <v>156</v>
      </c>
      <c r="C27" s="92">
        <v>0</v>
      </c>
      <c r="D27" s="85">
        <v>0</v>
      </c>
      <c r="E27" s="85"/>
      <c r="F27" s="88"/>
      <c r="G27" s="89"/>
      <c r="H27" s="89"/>
      <c r="I27" s="89"/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0</v>
      </c>
      <c r="AE27" s="84">
        <f t="shared" si="0"/>
        <v>0</v>
      </c>
      <c r="AF27" s="90" t="e">
        <f t="shared" si="1"/>
        <v>#DIV/0!</v>
      </c>
    </row>
    <row r="28" spans="1:32" ht="18.75" customHeight="1" x14ac:dyDescent="0.5">
      <c r="A28" s="82">
        <v>2</v>
      </c>
      <c r="B28" s="87" t="s">
        <v>157</v>
      </c>
      <c r="C28" s="92">
        <v>400000</v>
      </c>
      <c r="D28" s="85">
        <v>400000</v>
      </c>
      <c r="E28" s="85"/>
      <c r="F28" s="88">
        <v>389901</v>
      </c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389901</v>
      </c>
      <c r="AE28" s="84">
        <f t="shared" si="0"/>
        <v>389901</v>
      </c>
      <c r="AF28" s="90">
        <f t="shared" si="1"/>
        <v>1</v>
      </c>
    </row>
    <row r="29" spans="1:32" ht="18.75" customHeight="1" x14ac:dyDescent="0.5">
      <c r="A29" s="82">
        <v>3</v>
      </c>
      <c r="B29" s="87" t="s">
        <v>158</v>
      </c>
      <c r="C29" s="92">
        <v>5239000</v>
      </c>
      <c r="D29" s="85">
        <v>5239000</v>
      </c>
      <c r="E29" s="85"/>
      <c r="F29" s="88">
        <f>2052369.16</f>
        <v>2052369.16</v>
      </c>
      <c r="G29" s="89"/>
      <c r="H29" s="89"/>
      <c r="I29" s="89"/>
      <c r="J29" s="84"/>
      <c r="K29" s="86"/>
      <c r="L29" s="84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>SUM(F29:AC29)</f>
        <v>2052369.16</v>
      </c>
      <c r="AE29" s="84">
        <f t="shared" si="0"/>
        <v>2052369.16</v>
      </c>
      <c r="AF29" s="90">
        <f t="shared" si="1"/>
        <v>1</v>
      </c>
    </row>
    <row r="30" spans="1:32" x14ac:dyDescent="0.5">
      <c r="A30" s="82">
        <v>4</v>
      </c>
      <c r="B30" s="87" t="s">
        <v>159</v>
      </c>
      <c r="C30" s="92">
        <v>2000000</v>
      </c>
      <c r="D30" s="85">
        <v>2000000</v>
      </c>
      <c r="E30" s="85"/>
      <c r="F30" s="88">
        <f>1985169</f>
        <v>1985169</v>
      </c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>SUM(F30:AC30)</f>
        <v>1985169</v>
      </c>
      <c r="AE30" s="84">
        <f t="shared" si="0"/>
        <v>1985169</v>
      </c>
      <c r="AF30" s="90">
        <f t="shared" si="1"/>
        <v>1</v>
      </c>
    </row>
    <row r="31" spans="1:32" x14ac:dyDescent="0.5">
      <c r="A31" s="82">
        <v>5</v>
      </c>
      <c r="B31" s="87" t="s">
        <v>160</v>
      </c>
      <c r="C31" s="92">
        <v>200000</v>
      </c>
      <c r="D31" s="85"/>
      <c r="E31" s="85">
        <v>17120</v>
      </c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0</v>
      </c>
      <c r="AE31" s="84"/>
      <c r="AF31" s="90" t="e">
        <f t="shared" si="1"/>
        <v>#DIV/0!</v>
      </c>
    </row>
    <row r="32" spans="1:32" x14ac:dyDescent="0.5">
      <c r="A32" s="82"/>
      <c r="B32" s="87" t="s">
        <v>161</v>
      </c>
      <c r="C32" s="92">
        <v>520000</v>
      </c>
      <c r="D32" s="85">
        <v>520000</v>
      </c>
      <c r="E32" s="85">
        <v>55000</v>
      </c>
      <c r="F32" s="88">
        <f>16000+21600</f>
        <v>37600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37600</v>
      </c>
      <c r="AE32" s="84">
        <f t="shared" si="0"/>
        <v>37600</v>
      </c>
      <c r="AF32" s="90">
        <f t="shared" si="1"/>
        <v>1</v>
      </c>
    </row>
    <row r="33" spans="1:32" x14ac:dyDescent="0.5">
      <c r="A33" s="108"/>
      <c r="B33" s="109" t="s">
        <v>162</v>
      </c>
      <c r="C33" s="110"/>
      <c r="D33" s="111"/>
      <c r="E33" s="111"/>
      <c r="F33" s="112"/>
      <c r="G33" s="113"/>
      <c r="H33" s="113"/>
      <c r="I33" s="113"/>
      <c r="J33" s="111"/>
      <c r="K33" s="114"/>
      <c r="L33" s="111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1">
        <f t="shared" si="2"/>
        <v>0</v>
      </c>
      <c r="AE33" s="111">
        <f t="shared" ref="AE33" si="3">F33+H33+J33</f>
        <v>0</v>
      </c>
      <c r="AF33" s="115" t="e">
        <f t="shared" si="1"/>
        <v>#DIV/0!</v>
      </c>
    </row>
    <row r="34" spans="1:32" x14ac:dyDescent="0.5">
      <c r="A34" s="82"/>
      <c r="B34" s="83"/>
      <c r="C34" s="92"/>
      <c r="D34" s="84"/>
      <c r="E34" s="84"/>
      <c r="F34" s="116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/>
      <c r="AE34" s="84"/>
      <c r="AF34" s="90"/>
    </row>
    <row r="35" spans="1:32" s="119" customFormat="1" x14ac:dyDescent="0.5">
      <c r="A35" s="117"/>
      <c r="B35" s="117" t="s">
        <v>163</v>
      </c>
      <c r="C35" s="92">
        <f t="shared" ref="C35:AC35" si="4">SUM(C9:C33)</f>
        <v>110163852</v>
      </c>
      <c r="D35" s="92">
        <f t="shared" si="4"/>
        <v>109753750</v>
      </c>
      <c r="E35" s="92">
        <f t="shared" si="4"/>
        <v>282222</v>
      </c>
      <c r="F35" s="92">
        <f t="shared" si="4"/>
        <v>8700195.6799999997</v>
      </c>
      <c r="G35" s="92">
        <f t="shared" si="4"/>
        <v>199940.3</v>
      </c>
      <c r="H35" s="92">
        <f t="shared" si="4"/>
        <v>0</v>
      </c>
      <c r="I35" s="92">
        <f t="shared" si="4"/>
        <v>0</v>
      </c>
      <c r="J35" s="92">
        <f t="shared" si="4"/>
        <v>0</v>
      </c>
      <c r="K35" s="92">
        <f t="shared" si="4"/>
        <v>0</v>
      </c>
      <c r="L35" s="92">
        <f>SUM(L9:L33)</f>
        <v>0</v>
      </c>
      <c r="M35" s="92">
        <f t="shared" si="4"/>
        <v>0</v>
      </c>
      <c r="N35" s="92">
        <f t="shared" si="4"/>
        <v>0</v>
      </c>
      <c r="O35" s="92">
        <f t="shared" si="4"/>
        <v>0</v>
      </c>
      <c r="P35" s="92">
        <f t="shared" si="4"/>
        <v>0</v>
      </c>
      <c r="Q35" s="92">
        <f t="shared" si="4"/>
        <v>0</v>
      </c>
      <c r="R35" s="92">
        <f t="shared" si="4"/>
        <v>0</v>
      </c>
      <c r="S35" s="92">
        <f t="shared" si="4"/>
        <v>0</v>
      </c>
      <c r="T35" s="92">
        <f t="shared" si="4"/>
        <v>0</v>
      </c>
      <c r="U35" s="92">
        <f t="shared" si="4"/>
        <v>0</v>
      </c>
      <c r="V35" s="92">
        <f t="shared" si="4"/>
        <v>0</v>
      </c>
      <c r="W35" s="92">
        <f t="shared" si="4"/>
        <v>0</v>
      </c>
      <c r="X35" s="92">
        <f t="shared" si="4"/>
        <v>0</v>
      </c>
      <c r="Y35" s="92">
        <f t="shared" si="4"/>
        <v>0</v>
      </c>
      <c r="Z35" s="92">
        <f t="shared" si="4"/>
        <v>0</v>
      </c>
      <c r="AA35" s="92">
        <f t="shared" si="4"/>
        <v>0</v>
      </c>
      <c r="AB35" s="92">
        <f t="shared" si="4"/>
        <v>0</v>
      </c>
      <c r="AC35" s="92">
        <f t="shared" si="4"/>
        <v>0</v>
      </c>
      <c r="AD35" s="92">
        <f>SUM(AD9:AD32)</f>
        <v>8900135.9800000004</v>
      </c>
      <c r="AE35" s="92">
        <f>SUM(AE9:AE32)</f>
        <v>8700195.6799999997</v>
      </c>
      <c r="AF35" s="118">
        <f>AE35/AD35</f>
        <v>0.97753514098556493</v>
      </c>
    </row>
    <row r="36" spans="1:32" s="119" customFormat="1" x14ac:dyDescent="0.5">
      <c r="A36" s="70"/>
      <c r="B36" s="7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1"/>
    </row>
    <row r="37" spans="1:32" x14ac:dyDescent="0.5">
      <c r="A37" s="122"/>
      <c r="B37" s="69" t="s">
        <v>164</v>
      </c>
      <c r="C37" s="69"/>
      <c r="D37" s="123">
        <f>D35</f>
        <v>109753750</v>
      </c>
      <c r="E37" s="124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69"/>
      <c r="AE37" s="69"/>
    </row>
    <row r="38" spans="1:32" ht="22.5" thickBot="1" x14ac:dyDescent="0.55000000000000004">
      <c r="B38" s="119" t="s">
        <v>165</v>
      </c>
      <c r="C38" s="69"/>
      <c r="D38" s="127">
        <f>SUM(D37*0.3)</f>
        <v>32926125</v>
      </c>
      <c r="E38" s="128"/>
      <c r="AD38" s="119"/>
      <c r="AE38" s="69"/>
    </row>
    <row r="39" spans="1:32" ht="22.5" thickTop="1" x14ac:dyDescent="0.5">
      <c r="C39" s="69"/>
      <c r="D39" s="69"/>
      <c r="E39" s="129"/>
      <c r="AD39" s="69"/>
      <c r="AE39" s="69"/>
      <c r="AF39" s="130"/>
    </row>
    <row r="40" spans="1:32" x14ac:dyDescent="0.5">
      <c r="B40" s="69" t="s">
        <v>166</v>
      </c>
      <c r="C40" s="69"/>
      <c r="D40" s="128">
        <f>SUM(AE35)</f>
        <v>8700195.6799999997</v>
      </c>
      <c r="E40" s="130"/>
      <c r="L40" s="92"/>
    </row>
    <row r="41" spans="1:32" x14ac:dyDescent="0.5">
      <c r="B41" s="119" t="s">
        <v>167</v>
      </c>
      <c r="D41" s="131">
        <f>SUM(D40/D37)</f>
        <v>7.9270145029213118E-2</v>
      </c>
    </row>
    <row r="43" spans="1:32" x14ac:dyDescent="0.5">
      <c r="B43" s="69" t="s">
        <v>168</v>
      </c>
      <c r="C43" s="69"/>
      <c r="D43" s="129">
        <f>D40-D38</f>
        <v>-24225929.32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89"/>
  <sheetViews>
    <sheetView topLeftCell="C49" zoomScale="70" zoomScaleNormal="70" workbookViewId="0">
      <selection activeCell="I58" sqref="I58"/>
    </sheetView>
  </sheetViews>
  <sheetFormatPr defaultColWidth="9.125" defaultRowHeight="24" x14ac:dyDescent="0.55000000000000004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3.62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55000000000000004">
      <c r="A2" s="217" t="s">
        <v>134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1" t="s">
        <v>0</v>
      </c>
    </row>
    <row r="3" spans="1:14" x14ac:dyDescent="0.55000000000000004">
      <c r="A3" s="217" t="s">
        <v>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4" x14ac:dyDescent="0.55000000000000004">
      <c r="A4" s="217" t="s">
        <v>135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1:14" x14ac:dyDescent="0.55000000000000004">
      <c r="A5" s="3"/>
      <c r="B5" s="1"/>
      <c r="C5" s="1"/>
      <c r="D5" s="1"/>
      <c r="E5" s="1"/>
      <c r="F5" s="1"/>
      <c r="G5" s="1"/>
      <c r="H5" s="1"/>
      <c r="I5" s="1"/>
      <c r="J5" s="1"/>
    </row>
    <row r="6" spans="1:14" ht="48" x14ac:dyDescent="0.55000000000000004">
      <c r="A6" s="218" t="s">
        <v>2</v>
      </c>
      <c r="B6" s="220" t="s">
        <v>3</v>
      </c>
      <c r="C6" s="4" t="s">
        <v>4</v>
      </c>
      <c r="D6" s="5" t="s">
        <v>5</v>
      </c>
      <c r="E6" s="220" t="s">
        <v>6</v>
      </c>
      <c r="F6" s="220" t="s">
        <v>7</v>
      </c>
      <c r="G6" s="220"/>
      <c r="H6" s="221" t="s">
        <v>8</v>
      </c>
      <c r="I6" s="221"/>
      <c r="J6" s="222" t="s">
        <v>9</v>
      </c>
      <c r="K6" s="222" t="s">
        <v>10</v>
      </c>
      <c r="L6" s="214" t="s">
        <v>11</v>
      </c>
      <c r="M6" s="215" t="s">
        <v>12</v>
      </c>
      <c r="N6" s="216"/>
    </row>
    <row r="7" spans="1:14" ht="63" customHeight="1" x14ac:dyDescent="0.55000000000000004">
      <c r="A7" s="219"/>
      <c r="B7" s="220"/>
      <c r="C7" s="6" t="s">
        <v>13</v>
      </c>
      <c r="D7" s="7" t="s">
        <v>14</v>
      </c>
      <c r="E7" s="220"/>
      <c r="F7" s="8" t="s">
        <v>15</v>
      </c>
      <c r="G7" s="9" t="s">
        <v>16</v>
      </c>
      <c r="H7" s="10" t="s">
        <v>17</v>
      </c>
      <c r="I7" s="11" t="s">
        <v>18</v>
      </c>
      <c r="J7" s="223"/>
      <c r="K7" s="223"/>
      <c r="L7" s="214"/>
      <c r="M7" s="13" t="s">
        <v>19</v>
      </c>
      <c r="N7" s="14" t="s">
        <v>20</v>
      </c>
    </row>
    <row r="8" spans="1:14" ht="21" customHeight="1" x14ac:dyDescent="0.55000000000000004">
      <c r="A8" s="199">
        <v>1</v>
      </c>
      <c r="B8" s="58" t="s">
        <v>59</v>
      </c>
      <c r="C8" s="202">
        <v>16900</v>
      </c>
      <c r="D8" s="205">
        <v>9490</v>
      </c>
      <c r="E8" s="208" t="s">
        <v>21</v>
      </c>
      <c r="F8" s="8" t="s">
        <v>60</v>
      </c>
      <c r="G8" s="59">
        <v>9490</v>
      </c>
      <c r="H8" s="211" t="s">
        <v>60</v>
      </c>
      <c r="I8" s="224">
        <v>9490</v>
      </c>
      <c r="J8" s="60"/>
      <c r="K8" s="8"/>
      <c r="L8" s="196" t="s">
        <v>174</v>
      </c>
      <c r="M8" s="273" t="s">
        <v>23</v>
      </c>
      <c r="N8" s="270"/>
    </row>
    <row r="9" spans="1:14" ht="21" customHeight="1" x14ac:dyDescent="0.55000000000000004">
      <c r="A9" s="200"/>
      <c r="B9" s="61" t="s">
        <v>61</v>
      </c>
      <c r="C9" s="203"/>
      <c r="D9" s="206"/>
      <c r="E9" s="209"/>
      <c r="F9" s="17" t="s">
        <v>62</v>
      </c>
      <c r="G9" s="62">
        <v>9550</v>
      </c>
      <c r="H9" s="212"/>
      <c r="I9" s="225"/>
      <c r="J9" s="17" t="s">
        <v>22</v>
      </c>
      <c r="K9" s="18" t="s">
        <v>63</v>
      </c>
      <c r="L9" s="197"/>
      <c r="M9" s="271"/>
      <c r="N9" s="271"/>
    </row>
    <row r="10" spans="1:14" ht="21" customHeight="1" x14ac:dyDescent="0.55000000000000004">
      <c r="A10" s="200"/>
      <c r="B10" s="61" t="s">
        <v>64</v>
      </c>
      <c r="C10" s="203"/>
      <c r="D10" s="206"/>
      <c r="E10" s="209"/>
      <c r="F10" s="227" t="s">
        <v>65</v>
      </c>
      <c r="G10" s="229">
        <v>17976</v>
      </c>
      <c r="H10" s="212"/>
      <c r="I10" s="225"/>
      <c r="J10" s="17" t="s">
        <v>24</v>
      </c>
      <c r="K10" s="16" t="s">
        <v>41</v>
      </c>
      <c r="L10" s="197"/>
      <c r="M10" s="271"/>
      <c r="N10" s="271"/>
    </row>
    <row r="11" spans="1:14" ht="21" customHeight="1" x14ac:dyDescent="0.55000000000000004">
      <c r="A11" s="201"/>
      <c r="B11" s="63"/>
      <c r="C11" s="204"/>
      <c r="D11" s="207"/>
      <c r="E11" s="210"/>
      <c r="F11" s="228"/>
      <c r="G11" s="230"/>
      <c r="H11" s="213"/>
      <c r="I11" s="226"/>
      <c r="J11" s="64"/>
      <c r="K11" s="23"/>
      <c r="L11" s="198"/>
      <c r="M11" s="272"/>
      <c r="N11" s="272"/>
    </row>
    <row r="12" spans="1:14" ht="21" customHeight="1" x14ac:dyDescent="0.55000000000000004">
      <c r="A12" s="199">
        <v>2</v>
      </c>
      <c r="B12" s="58" t="s">
        <v>66</v>
      </c>
      <c r="C12" s="202">
        <v>16000</v>
      </c>
      <c r="D12" s="205">
        <v>17120</v>
      </c>
      <c r="E12" s="208" t="s">
        <v>21</v>
      </c>
      <c r="F12" s="8" t="s">
        <v>67</v>
      </c>
      <c r="G12" s="59">
        <v>17120</v>
      </c>
      <c r="H12" s="211" t="s">
        <v>67</v>
      </c>
      <c r="I12" s="224">
        <v>17120</v>
      </c>
      <c r="J12" s="60"/>
      <c r="K12" s="8"/>
      <c r="L12" s="196" t="s">
        <v>179</v>
      </c>
      <c r="M12" s="273" t="s">
        <v>23</v>
      </c>
      <c r="N12" s="270"/>
    </row>
    <row r="13" spans="1:14" ht="21" customHeight="1" x14ac:dyDescent="0.55000000000000004">
      <c r="A13" s="200"/>
      <c r="B13" s="61" t="s">
        <v>68</v>
      </c>
      <c r="C13" s="203"/>
      <c r="D13" s="206"/>
      <c r="E13" s="209"/>
      <c r="F13" s="17" t="s">
        <v>69</v>
      </c>
      <c r="G13" s="62">
        <v>26750</v>
      </c>
      <c r="H13" s="212"/>
      <c r="I13" s="225"/>
      <c r="J13" s="17" t="s">
        <v>22</v>
      </c>
      <c r="K13" s="18" t="s">
        <v>70</v>
      </c>
      <c r="L13" s="197"/>
      <c r="M13" s="271"/>
      <c r="N13" s="271"/>
    </row>
    <row r="14" spans="1:14" ht="21" customHeight="1" x14ac:dyDescent="0.55000000000000004">
      <c r="A14" s="200"/>
      <c r="B14" s="61"/>
      <c r="C14" s="203"/>
      <c r="D14" s="206"/>
      <c r="E14" s="209"/>
      <c r="F14" s="227" t="s">
        <v>71</v>
      </c>
      <c r="G14" s="229">
        <v>34240</v>
      </c>
      <c r="H14" s="212"/>
      <c r="I14" s="225"/>
      <c r="J14" s="17" t="s">
        <v>24</v>
      </c>
      <c r="K14" s="16" t="s">
        <v>58</v>
      </c>
      <c r="L14" s="197"/>
      <c r="M14" s="271"/>
      <c r="N14" s="271"/>
    </row>
    <row r="15" spans="1:14" ht="21" customHeight="1" x14ac:dyDescent="0.55000000000000004">
      <c r="A15" s="201"/>
      <c r="B15" s="63"/>
      <c r="C15" s="204"/>
      <c r="D15" s="207"/>
      <c r="E15" s="210"/>
      <c r="F15" s="228"/>
      <c r="G15" s="230"/>
      <c r="H15" s="213"/>
      <c r="I15" s="226"/>
      <c r="J15" s="64"/>
      <c r="K15" s="23"/>
      <c r="L15" s="198"/>
      <c r="M15" s="272"/>
      <c r="N15" s="272"/>
    </row>
    <row r="16" spans="1:14" ht="21" customHeight="1" x14ac:dyDescent="0.55000000000000004">
      <c r="A16" s="199">
        <v>3</v>
      </c>
      <c r="B16" s="58" t="s">
        <v>72</v>
      </c>
      <c r="C16" s="202">
        <v>28350</v>
      </c>
      <c r="D16" s="205">
        <v>22149</v>
      </c>
      <c r="E16" s="208" t="s">
        <v>21</v>
      </c>
      <c r="F16" s="8" t="s">
        <v>73</v>
      </c>
      <c r="G16" s="59">
        <v>22149</v>
      </c>
      <c r="H16" s="211" t="s">
        <v>73</v>
      </c>
      <c r="I16" s="224">
        <v>22149</v>
      </c>
      <c r="J16" s="60"/>
      <c r="K16" s="8"/>
      <c r="L16" s="196" t="s">
        <v>174</v>
      </c>
      <c r="M16" s="276" t="s">
        <v>23</v>
      </c>
      <c r="N16" s="270"/>
    </row>
    <row r="17" spans="1:14" ht="21" customHeight="1" x14ac:dyDescent="0.55000000000000004">
      <c r="A17" s="200"/>
      <c r="B17" s="61" t="s">
        <v>74</v>
      </c>
      <c r="C17" s="203"/>
      <c r="D17" s="206"/>
      <c r="E17" s="209"/>
      <c r="F17" s="17" t="s">
        <v>75</v>
      </c>
      <c r="G17" s="62">
        <v>24877.5</v>
      </c>
      <c r="H17" s="212"/>
      <c r="I17" s="225"/>
      <c r="J17" s="17" t="s">
        <v>22</v>
      </c>
      <c r="K17" s="18" t="s">
        <v>76</v>
      </c>
      <c r="L17" s="197"/>
      <c r="M17" s="275"/>
      <c r="N17" s="271"/>
    </row>
    <row r="18" spans="1:14" ht="21" customHeight="1" x14ac:dyDescent="0.55000000000000004">
      <c r="A18" s="200"/>
      <c r="B18" s="61"/>
      <c r="C18" s="203"/>
      <c r="D18" s="206"/>
      <c r="E18" s="209"/>
      <c r="F18" s="17" t="s">
        <v>77</v>
      </c>
      <c r="G18" s="19">
        <v>27124.5</v>
      </c>
      <c r="H18" s="212"/>
      <c r="I18" s="225"/>
      <c r="J18" s="17" t="s">
        <v>24</v>
      </c>
      <c r="K18" s="16" t="s">
        <v>58</v>
      </c>
      <c r="L18" s="198"/>
      <c r="M18" s="243"/>
      <c r="N18" s="272"/>
    </row>
    <row r="19" spans="1:14" ht="21" customHeight="1" x14ac:dyDescent="0.55000000000000004">
      <c r="A19" s="199">
        <v>4</v>
      </c>
      <c r="B19" s="58" t="s">
        <v>33</v>
      </c>
      <c r="C19" s="202">
        <v>467200</v>
      </c>
      <c r="D19" s="205">
        <v>420199</v>
      </c>
      <c r="E19" s="208" t="s">
        <v>21</v>
      </c>
      <c r="F19" s="223" t="s">
        <v>35</v>
      </c>
      <c r="G19" s="236">
        <v>413977</v>
      </c>
      <c r="H19" s="239" t="s">
        <v>35</v>
      </c>
      <c r="I19" s="236">
        <v>413977</v>
      </c>
      <c r="J19" s="60"/>
      <c r="K19" s="8"/>
      <c r="L19" s="196" t="s">
        <v>36</v>
      </c>
      <c r="M19" s="273" t="s">
        <v>23</v>
      </c>
      <c r="N19" s="270"/>
    </row>
    <row r="20" spans="1:14" ht="21" customHeight="1" x14ac:dyDescent="0.55000000000000004">
      <c r="A20" s="200"/>
      <c r="B20" s="61" t="s">
        <v>37</v>
      </c>
      <c r="C20" s="203"/>
      <c r="D20" s="206"/>
      <c r="E20" s="209"/>
      <c r="F20" s="234"/>
      <c r="G20" s="237"/>
      <c r="H20" s="240"/>
      <c r="I20" s="237"/>
      <c r="J20" s="17" t="s">
        <v>25</v>
      </c>
      <c r="K20" s="18" t="s">
        <v>78</v>
      </c>
      <c r="L20" s="197"/>
      <c r="M20" s="271"/>
      <c r="N20" s="271"/>
    </row>
    <row r="21" spans="1:14" ht="21" customHeight="1" x14ac:dyDescent="0.55000000000000004">
      <c r="A21" s="200"/>
      <c r="B21" s="61" t="s">
        <v>79</v>
      </c>
      <c r="C21" s="203"/>
      <c r="D21" s="206"/>
      <c r="E21" s="209"/>
      <c r="F21" s="234"/>
      <c r="G21" s="237"/>
      <c r="H21" s="240"/>
      <c r="I21" s="237"/>
      <c r="J21" s="17" t="s">
        <v>24</v>
      </c>
      <c r="K21" s="16" t="s">
        <v>80</v>
      </c>
      <c r="L21" s="197"/>
      <c r="M21" s="271"/>
      <c r="N21" s="271"/>
    </row>
    <row r="22" spans="1:14" ht="21" customHeight="1" x14ac:dyDescent="0.55000000000000004">
      <c r="A22" s="201"/>
      <c r="B22" s="63"/>
      <c r="C22" s="204"/>
      <c r="D22" s="207"/>
      <c r="E22" s="210"/>
      <c r="F22" s="235"/>
      <c r="G22" s="238"/>
      <c r="H22" s="261"/>
      <c r="I22" s="238"/>
      <c r="J22" s="64"/>
      <c r="K22" s="23"/>
      <c r="L22" s="198"/>
      <c r="M22" s="272"/>
      <c r="N22" s="272"/>
    </row>
    <row r="23" spans="1:14" ht="21" customHeight="1" x14ac:dyDescent="0.55000000000000004">
      <c r="A23" s="199">
        <v>5</v>
      </c>
      <c r="B23" s="58" t="s">
        <v>81</v>
      </c>
      <c r="C23" s="202">
        <v>4650</v>
      </c>
      <c r="D23" s="205">
        <v>2686.77</v>
      </c>
      <c r="E23" s="208" t="s">
        <v>21</v>
      </c>
      <c r="F23" s="8" t="s">
        <v>82</v>
      </c>
      <c r="G23" s="59">
        <v>2686.77</v>
      </c>
      <c r="H23" s="211" t="s">
        <v>82</v>
      </c>
      <c r="I23" s="224">
        <v>2686.77</v>
      </c>
      <c r="J23" s="60"/>
      <c r="K23" s="8"/>
      <c r="L23" s="196" t="s">
        <v>174</v>
      </c>
      <c r="M23" s="274"/>
      <c r="N23" s="273" t="s">
        <v>23</v>
      </c>
    </row>
    <row r="24" spans="1:14" ht="21" customHeight="1" x14ac:dyDescent="0.55000000000000004">
      <c r="A24" s="200"/>
      <c r="B24" s="61" t="s">
        <v>83</v>
      </c>
      <c r="C24" s="203"/>
      <c r="D24" s="206"/>
      <c r="E24" s="209"/>
      <c r="F24" s="17" t="s">
        <v>84</v>
      </c>
      <c r="G24" s="19">
        <v>3200</v>
      </c>
      <c r="H24" s="212"/>
      <c r="I24" s="225"/>
      <c r="J24" s="17" t="s">
        <v>22</v>
      </c>
      <c r="K24" s="18" t="s">
        <v>85</v>
      </c>
      <c r="L24" s="197"/>
      <c r="M24" s="275"/>
      <c r="N24" s="271"/>
    </row>
    <row r="25" spans="1:14" ht="21" customHeight="1" x14ac:dyDescent="0.55000000000000004">
      <c r="A25" s="200"/>
      <c r="B25" s="61"/>
      <c r="C25" s="203"/>
      <c r="D25" s="206"/>
      <c r="E25" s="209"/>
      <c r="F25" s="227" t="s">
        <v>86</v>
      </c>
      <c r="G25" s="229">
        <v>3210</v>
      </c>
      <c r="H25" s="212"/>
      <c r="I25" s="225"/>
      <c r="J25" s="17" t="s">
        <v>24</v>
      </c>
      <c r="K25" s="16" t="s">
        <v>87</v>
      </c>
      <c r="L25" s="197"/>
      <c r="M25" s="275"/>
      <c r="N25" s="271"/>
    </row>
    <row r="26" spans="1:14" ht="21" customHeight="1" x14ac:dyDescent="0.55000000000000004">
      <c r="A26" s="201"/>
      <c r="B26" s="63"/>
      <c r="C26" s="204"/>
      <c r="D26" s="207"/>
      <c r="E26" s="210"/>
      <c r="F26" s="228"/>
      <c r="G26" s="230"/>
      <c r="H26" s="213"/>
      <c r="I26" s="226"/>
      <c r="J26" s="64"/>
      <c r="K26" s="23"/>
      <c r="L26" s="198"/>
      <c r="M26" s="243"/>
      <c r="N26" s="272"/>
    </row>
    <row r="27" spans="1:14" ht="21" customHeight="1" x14ac:dyDescent="0.55000000000000004">
      <c r="A27" s="199">
        <v>6</v>
      </c>
      <c r="B27" s="58" t="s">
        <v>88</v>
      </c>
      <c r="C27" s="202">
        <v>23500</v>
      </c>
      <c r="D27" s="205">
        <v>25038</v>
      </c>
      <c r="E27" s="208" t="s">
        <v>21</v>
      </c>
      <c r="F27" s="8" t="s">
        <v>89</v>
      </c>
      <c r="G27" s="59">
        <v>25038</v>
      </c>
      <c r="H27" s="211" t="s">
        <v>89</v>
      </c>
      <c r="I27" s="224">
        <v>25038</v>
      </c>
      <c r="J27" s="60"/>
      <c r="K27" s="8"/>
      <c r="L27" s="196" t="s">
        <v>174</v>
      </c>
      <c r="M27" s="273" t="s">
        <v>23</v>
      </c>
      <c r="N27" s="270"/>
    </row>
    <row r="28" spans="1:14" ht="21" customHeight="1" x14ac:dyDescent="0.55000000000000004">
      <c r="A28" s="200"/>
      <c r="B28" s="61" t="s">
        <v>90</v>
      </c>
      <c r="C28" s="203"/>
      <c r="D28" s="206"/>
      <c r="E28" s="209"/>
      <c r="F28" s="17" t="s">
        <v>91</v>
      </c>
      <c r="G28" s="62">
        <v>27000</v>
      </c>
      <c r="H28" s="212"/>
      <c r="I28" s="225"/>
      <c r="J28" s="17" t="s">
        <v>22</v>
      </c>
      <c r="K28" s="18" t="s">
        <v>92</v>
      </c>
      <c r="L28" s="197"/>
      <c r="M28" s="271"/>
      <c r="N28" s="271"/>
    </row>
    <row r="29" spans="1:14" ht="21" customHeight="1" x14ac:dyDescent="0.55000000000000004">
      <c r="A29" s="200"/>
      <c r="B29" s="61"/>
      <c r="C29" s="203"/>
      <c r="D29" s="206"/>
      <c r="E29" s="209"/>
      <c r="F29" s="227" t="s">
        <v>93</v>
      </c>
      <c r="G29" s="229">
        <v>28000</v>
      </c>
      <c r="H29" s="212"/>
      <c r="I29" s="225"/>
      <c r="J29" s="17" t="s">
        <v>24</v>
      </c>
      <c r="K29" s="16" t="s">
        <v>94</v>
      </c>
      <c r="L29" s="197"/>
      <c r="M29" s="271"/>
      <c r="N29" s="271"/>
    </row>
    <row r="30" spans="1:14" ht="21" customHeight="1" x14ac:dyDescent="0.55000000000000004">
      <c r="A30" s="201"/>
      <c r="B30" s="63"/>
      <c r="C30" s="204"/>
      <c r="D30" s="207"/>
      <c r="E30" s="210"/>
      <c r="F30" s="228"/>
      <c r="G30" s="230"/>
      <c r="H30" s="213"/>
      <c r="I30" s="226"/>
      <c r="J30" s="64"/>
      <c r="K30" s="23"/>
      <c r="L30" s="198"/>
      <c r="M30" s="272"/>
      <c r="N30" s="272"/>
    </row>
    <row r="31" spans="1:14" ht="21" customHeight="1" x14ac:dyDescent="0.55000000000000004">
      <c r="A31" s="199">
        <v>7</v>
      </c>
      <c r="B31" s="58" t="s">
        <v>95</v>
      </c>
      <c r="C31" s="202">
        <v>21600</v>
      </c>
      <c r="D31" s="205">
        <f>C31*1.07</f>
        <v>23112</v>
      </c>
      <c r="E31" s="208" t="s">
        <v>21</v>
      </c>
      <c r="F31" s="239" t="s">
        <v>96</v>
      </c>
      <c r="G31" s="236">
        <v>23112</v>
      </c>
      <c r="H31" s="231" t="s">
        <v>96</v>
      </c>
      <c r="I31" s="224">
        <v>23112</v>
      </c>
      <c r="J31" s="60"/>
      <c r="K31" s="8"/>
      <c r="L31" s="196" t="s">
        <v>179</v>
      </c>
      <c r="M31" s="273" t="s">
        <v>23</v>
      </c>
      <c r="N31" s="270"/>
    </row>
    <row r="32" spans="1:14" ht="21" customHeight="1" x14ac:dyDescent="0.55000000000000004">
      <c r="A32" s="200"/>
      <c r="B32" s="61" t="s">
        <v>97</v>
      </c>
      <c r="C32" s="203"/>
      <c r="D32" s="206"/>
      <c r="E32" s="209"/>
      <c r="F32" s="240"/>
      <c r="G32" s="237"/>
      <c r="H32" s="232"/>
      <c r="I32" s="225"/>
      <c r="J32" s="17" t="s">
        <v>22</v>
      </c>
      <c r="K32" s="18" t="s">
        <v>98</v>
      </c>
      <c r="L32" s="197"/>
      <c r="M32" s="271"/>
      <c r="N32" s="271"/>
    </row>
    <row r="33" spans="1:14" ht="21" customHeight="1" x14ac:dyDescent="0.55000000000000004">
      <c r="A33" s="200"/>
      <c r="B33" s="61" t="s">
        <v>99</v>
      </c>
      <c r="C33" s="203"/>
      <c r="D33" s="206"/>
      <c r="E33" s="209"/>
      <c r="F33" s="17" t="s">
        <v>100</v>
      </c>
      <c r="G33" s="19">
        <v>24893.55</v>
      </c>
      <c r="H33" s="232"/>
      <c r="I33" s="225"/>
      <c r="J33" s="17" t="s">
        <v>24</v>
      </c>
      <c r="K33" s="16" t="s">
        <v>101</v>
      </c>
      <c r="L33" s="197"/>
      <c r="M33" s="271"/>
      <c r="N33" s="271"/>
    </row>
    <row r="34" spans="1:14" ht="21" customHeight="1" x14ac:dyDescent="0.55000000000000004">
      <c r="A34" s="201"/>
      <c r="B34" s="63"/>
      <c r="C34" s="204"/>
      <c r="D34" s="207"/>
      <c r="E34" s="210"/>
      <c r="F34" s="21" t="s">
        <v>102</v>
      </c>
      <c r="G34" s="22">
        <v>26097.3</v>
      </c>
      <c r="H34" s="233"/>
      <c r="I34" s="226"/>
      <c r="J34" s="64"/>
      <c r="K34" s="23"/>
      <c r="L34" s="198"/>
      <c r="M34" s="272"/>
      <c r="N34" s="272"/>
    </row>
    <row r="35" spans="1:14" ht="21" customHeight="1" x14ac:dyDescent="0.55000000000000004">
      <c r="A35" s="199">
        <v>8</v>
      </c>
      <c r="B35" s="58" t="s">
        <v>178</v>
      </c>
      <c r="C35" s="202">
        <v>400000</v>
      </c>
      <c r="D35" s="205">
        <v>425698.43</v>
      </c>
      <c r="E35" s="208" t="s">
        <v>21</v>
      </c>
      <c r="F35" s="223" t="s">
        <v>103</v>
      </c>
      <c r="G35" s="236">
        <v>417194.07</v>
      </c>
      <c r="H35" s="223" t="s">
        <v>103</v>
      </c>
      <c r="I35" s="236">
        <v>417194.07</v>
      </c>
      <c r="J35" s="60"/>
      <c r="K35" s="8"/>
      <c r="L35" s="196" t="s">
        <v>175</v>
      </c>
      <c r="M35" s="273" t="s">
        <v>23</v>
      </c>
      <c r="N35" s="270"/>
    </row>
    <row r="36" spans="1:14" ht="21" customHeight="1" x14ac:dyDescent="0.55000000000000004">
      <c r="A36" s="200"/>
      <c r="B36" s="61" t="s">
        <v>48</v>
      </c>
      <c r="C36" s="203"/>
      <c r="D36" s="206"/>
      <c r="E36" s="209"/>
      <c r="F36" s="234"/>
      <c r="G36" s="237"/>
      <c r="H36" s="234"/>
      <c r="I36" s="237"/>
      <c r="J36" s="17" t="s">
        <v>25</v>
      </c>
      <c r="K36" s="18" t="s">
        <v>104</v>
      </c>
      <c r="L36" s="197"/>
      <c r="M36" s="271"/>
      <c r="N36" s="271"/>
    </row>
    <row r="37" spans="1:14" ht="21" customHeight="1" x14ac:dyDescent="0.55000000000000004">
      <c r="A37" s="200"/>
      <c r="B37" s="61" t="s">
        <v>105</v>
      </c>
      <c r="C37" s="203"/>
      <c r="D37" s="206"/>
      <c r="E37" s="209"/>
      <c r="F37" s="234"/>
      <c r="G37" s="237"/>
      <c r="H37" s="234"/>
      <c r="I37" s="237"/>
      <c r="J37" s="17" t="s">
        <v>24</v>
      </c>
      <c r="K37" s="16" t="s">
        <v>106</v>
      </c>
      <c r="L37" s="197"/>
      <c r="M37" s="271"/>
      <c r="N37" s="271"/>
    </row>
    <row r="38" spans="1:14" ht="21" customHeight="1" x14ac:dyDescent="0.55000000000000004">
      <c r="A38" s="201"/>
      <c r="B38" s="63"/>
      <c r="C38" s="204"/>
      <c r="D38" s="207"/>
      <c r="E38" s="210"/>
      <c r="F38" s="235"/>
      <c r="G38" s="238"/>
      <c r="H38" s="235"/>
      <c r="I38" s="238"/>
      <c r="J38" s="64"/>
      <c r="K38" s="23"/>
      <c r="L38" s="198"/>
      <c r="M38" s="272"/>
      <c r="N38" s="272"/>
    </row>
    <row r="39" spans="1:14" ht="21" customHeight="1" x14ac:dyDescent="0.55000000000000004">
      <c r="A39" s="199">
        <v>9</v>
      </c>
      <c r="B39" s="58" t="s">
        <v>107</v>
      </c>
      <c r="C39" s="202">
        <v>40992</v>
      </c>
      <c r="D39" s="205">
        <f>C39*1.07</f>
        <v>43861.440000000002</v>
      </c>
      <c r="E39" s="208" t="s">
        <v>21</v>
      </c>
      <c r="F39" s="239" t="s">
        <v>108</v>
      </c>
      <c r="G39" s="236">
        <v>43861.440000000002</v>
      </c>
      <c r="H39" s="231" t="s">
        <v>108</v>
      </c>
      <c r="I39" s="224">
        <v>43861.440000000002</v>
      </c>
      <c r="J39" s="60"/>
      <c r="K39" s="8"/>
      <c r="L39" s="196" t="s">
        <v>174</v>
      </c>
      <c r="M39" s="274"/>
      <c r="N39" s="273" t="s">
        <v>23</v>
      </c>
    </row>
    <row r="40" spans="1:14" ht="21" customHeight="1" x14ac:dyDescent="0.55000000000000004">
      <c r="A40" s="200"/>
      <c r="B40" s="61" t="s">
        <v>109</v>
      </c>
      <c r="C40" s="203"/>
      <c r="D40" s="206"/>
      <c r="E40" s="209"/>
      <c r="F40" s="240"/>
      <c r="G40" s="237"/>
      <c r="H40" s="232"/>
      <c r="I40" s="225"/>
      <c r="J40" s="17" t="s">
        <v>22</v>
      </c>
      <c r="K40" s="18" t="s">
        <v>110</v>
      </c>
      <c r="L40" s="197"/>
      <c r="M40" s="275"/>
      <c r="N40" s="271"/>
    </row>
    <row r="41" spans="1:14" ht="21" customHeight="1" x14ac:dyDescent="0.55000000000000004">
      <c r="A41" s="200"/>
      <c r="B41" s="61"/>
      <c r="C41" s="203"/>
      <c r="D41" s="206"/>
      <c r="E41" s="209"/>
      <c r="F41" s="17" t="s">
        <v>111</v>
      </c>
      <c r="G41" s="62">
        <v>48535.199999999997</v>
      </c>
      <c r="H41" s="232"/>
      <c r="I41" s="225"/>
      <c r="J41" s="17" t="s">
        <v>24</v>
      </c>
      <c r="K41" s="16" t="s">
        <v>112</v>
      </c>
      <c r="L41" s="197"/>
      <c r="M41" s="275"/>
      <c r="N41" s="271"/>
    </row>
    <row r="42" spans="1:14" ht="21" customHeight="1" x14ac:dyDescent="0.55000000000000004">
      <c r="A42" s="201"/>
      <c r="B42" s="63"/>
      <c r="C42" s="204"/>
      <c r="D42" s="207"/>
      <c r="E42" s="210"/>
      <c r="F42" s="21" t="s">
        <v>113</v>
      </c>
      <c r="G42" s="65">
        <v>52654.7</v>
      </c>
      <c r="H42" s="233"/>
      <c r="I42" s="226"/>
      <c r="J42" s="64"/>
      <c r="K42" s="23"/>
      <c r="L42" s="198"/>
      <c r="M42" s="243"/>
      <c r="N42" s="272"/>
    </row>
    <row r="43" spans="1:14" ht="21" customHeight="1" x14ac:dyDescent="0.55000000000000004">
      <c r="A43" s="199">
        <v>10</v>
      </c>
      <c r="B43" s="58" t="s">
        <v>114</v>
      </c>
      <c r="C43" s="202">
        <v>94760</v>
      </c>
      <c r="D43" s="205">
        <v>94627.91</v>
      </c>
      <c r="E43" s="208" t="s">
        <v>21</v>
      </c>
      <c r="F43" s="239" t="s">
        <v>108</v>
      </c>
      <c r="G43" s="236">
        <v>94627.91</v>
      </c>
      <c r="H43" s="231" t="s">
        <v>108</v>
      </c>
      <c r="I43" s="224">
        <v>94627.91</v>
      </c>
      <c r="J43" s="60"/>
      <c r="K43" s="8"/>
      <c r="L43" s="196" t="s">
        <v>174</v>
      </c>
      <c r="M43" s="274"/>
      <c r="N43" s="273" t="s">
        <v>23</v>
      </c>
    </row>
    <row r="44" spans="1:14" ht="21" customHeight="1" x14ac:dyDescent="0.55000000000000004">
      <c r="A44" s="200"/>
      <c r="B44" s="61" t="s">
        <v>115</v>
      </c>
      <c r="C44" s="203"/>
      <c r="D44" s="206"/>
      <c r="E44" s="209"/>
      <c r="F44" s="240"/>
      <c r="G44" s="237"/>
      <c r="H44" s="232"/>
      <c r="I44" s="225"/>
      <c r="J44" s="17" t="s">
        <v>22</v>
      </c>
      <c r="K44" s="18" t="s">
        <v>116</v>
      </c>
      <c r="L44" s="197"/>
      <c r="M44" s="275"/>
      <c r="N44" s="271"/>
    </row>
    <row r="45" spans="1:14" ht="21" customHeight="1" x14ac:dyDescent="0.55000000000000004">
      <c r="A45" s="200"/>
      <c r="B45" s="61"/>
      <c r="C45" s="203"/>
      <c r="D45" s="206"/>
      <c r="E45" s="209"/>
      <c r="F45" s="17" t="s">
        <v>111</v>
      </c>
      <c r="G45" s="62">
        <v>95609.85</v>
      </c>
      <c r="H45" s="232"/>
      <c r="I45" s="225"/>
      <c r="J45" s="17" t="s">
        <v>24</v>
      </c>
      <c r="K45" s="16" t="s">
        <v>112</v>
      </c>
      <c r="L45" s="197"/>
      <c r="M45" s="275"/>
      <c r="N45" s="271"/>
    </row>
    <row r="46" spans="1:14" ht="21" customHeight="1" x14ac:dyDescent="0.55000000000000004">
      <c r="A46" s="201"/>
      <c r="B46" s="63"/>
      <c r="C46" s="204"/>
      <c r="D46" s="207"/>
      <c r="E46" s="210"/>
      <c r="F46" s="21" t="s">
        <v>113</v>
      </c>
      <c r="G46" s="65">
        <v>96723.45</v>
      </c>
      <c r="H46" s="233"/>
      <c r="I46" s="226"/>
      <c r="J46" s="64"/>
      <c r="K46" s="23"/>
      <c r="L46" s="198"/>
      <c r="M46" s="243"/>
      <c r="N46" s="272"/>
    </row>
    <row r="47" spans="1:14" ht="21" customHeight="1" x14ac:dyDescent="0.55000000000000004">
      <c r="A47" s="267">
        <v>11</v>
      </c>
      <c r="B47" s="15" t="s">
        <v>117</v>
      </c>
      <c r="C47" s="205">
        <v>26000</v>
      </c>
      <c r="D47" s="205">
        <f>C47*1.07</f>
        <v>27820</v>
      </c>
      <c r="E47" s="208" t="s">
        <v>21</v>
      </c>
      <c r="F47" s="12" t="s">
        <v>73</v>
      </c>
      <c r="G47" s="59">
        <v>27820</v>
      </c>
      <c r="H47" s="231" t="s">
        <v>73</v>
      </c>
      <c r="I47" s="224">
        <v>27820</v>
      </c>
      <c r="J47" s="12"/>
      <c r="K47" s="12"/>
      <c r="L47" s="196" t="s">
        <v>174</v>
      </c>
      <c r="M47" s="276" t="s">
        <v>23</v>
      </c>
      <c r="N47" s="270"/>
    </row>
    <row r="48" spans="1:14" ht="21" customHeight="1" x14ac:dyDescent="0.55000000000000004">
      <c r="A48" s="268"/>
      <c r="B48" s="16" t="s">
        <v>118</v>
      </c>
      <c r="C48" s="206"/>
      <c r="D48" s="206"/>
      <c r="E48" s="209"/>
      <c r="F48" s="51" t="s">
        <v>75</v>
      </c>
      <c r="G48" s="62">
        <v>30816</v>
      </c>
      <c r="H48" s="232"/>
      <c r="I48" s="249"/>
      <c r="J48" s="51" t="s">
        <v>22</v>
      </c>
      <c r="K48" s="18" t="s">
        <v>119</v>
      </c>
      <c r="L48" s="197"/>
      <c r="M48" s="275"/>
      <c r="N48" s="271"/>
    </row>
    <row r="49" spans="1:14" ht="21" customHeight="1" x14ac:dyDescent="0.55000000000000004">
      <c r="A49" s="269"/>
      <c r="B49" s="20" t="s">
        <v>120</v>
      </c>
      <c r="C49" s="207"/>
      <c r="D49" s="207"/>
      <c r="E49" s="210"/>
      <c r="F49" s="52" t="s">
        <v>77</v>
      </c>
      <c r="G49" s="55">
        <v>32100</v>
      </c>
      <c r="H49" s="233"/>
      <c r="I49" s="250"/>
      <c r="J49" s="52" t="s">
        <v>24</v>
      </c>
      <c r="K49" s="20" t="s">
        <v>52</v>
      </c>
      <c r="L49" s="198"/>
      <c r="M49" s="243"/>
      <c r="N49" s="272"/>
    </row>
    <row r="50" spans="1:14" ht="21.75" customHeight="1" x14ac:dyDescent="0.55000000000000004">
      <c r="A50" s="267">
        <v>12</v>
      </c>
      <c r="B50" s="58" t="s">
        <v>33</v>
      </c>
      <c r="C50" s="202">
        <v>360000</v>
      </c>
      <c r="D50" s="205">
        <v>349702</v>
      </c>
      <c r="E50" s="208" t="s">
        <v>21</v>
      </c>
      <c r="F50" s="223" t="s">
        <v>30</v>
      </c>
      <c r="G50" s="236">
        <v>344314</v>
      </c>
      <c r="H50" s="223" t="s">
        <v>30</v>
      </c>
      <c r="I50" s="237">
        <v>344314</v>
      </c>
      <c r="J50" s="24"/>
      <c r="K50" s="24"/>
      <c r="L50" s="196" t="s">
        <v>36</v>
      </c>
      <c r="M50" s="273" t="s">
        <v>23</v>
      </c>
      <c r="N50" s="270"/>
    </row>
    <row r="51" spans="1:14" ht="21" customHeight="1" x14ac:dyDescent="0.55000000000000004">
      <c r="A51" s="268"/>
      <c r="B51" s="61" t="s">
        <v>37</v>
      </c>
      <c r="C51" s="203"/>
      <c r="D51" s="206"/>
      <c r="E51" s="209"/>
      <c r="F51" s="234"/>
      <c r="G51" s="237"/>
      <c r="H51" s="234"/>
      <c r="I51" s="237"/>
      <c r="J51" s="17" t="s">
        <v>25</v>
      </c>
      <c r="K51" s="18" t="s">
        <v>121</v>
      </c>
      <c r="L51" s="197"/>
      <c r="M51" s="271"/>
      <c r="N51" s="271"/>
    </row>
    <row r="52" spans="1:14" ht="21" customHeight="1" x14ac:dyDescent="0.55000000000000004">
      <c r="A52" s="268"/>
      <c r="B52" s="61" t="s">
        <v>122</v>
      </c>
      <c r="C52" s="203"/>
      <c r="D52" s="206"/>
      <c r="E52" s="209"/>
      <c r="F52" s="234"/>
      <c r="G52" s="237"/>
      <c r="H52" s="234"/>
      <c r="I52" s="237"/>
      <c r="J52" s="17" t="s">
        <v>24</v>
      </c>
      <c r="K52" s="16" t="s">
        <v>123</v>
      </c>
      <c r="L52" s="197"/>
      <c r="M52" s="271"/>
      <c r="N52" s="271"/>
    </row>
    <row r="53" spans="1:14" ht="21.75" customHeight="1" x14ac:dyDescent="0.55000000000000004">
      <c r="A53" s="269"/>
      <c r="B53" s="63"/>
      <c r="C53" s="204"/>
      <c r="D53" s="206"/>
      <c r="E53" s="209"/>
      <c r="F53" s="235"/>
      <c r="G53" s="238"/>
      <c r="H53" s="235"/>
      <c r="I53" s="238"/>
      <c r="J53" s="24"/>
      <c r="K53" s="24"/>
      <c r="L53" s="198"/>
      <c r="M53" s="272"/>
      <c r="N53" s="272"/>
    </row>
    <row r="54" spans="1:14" ht="40.5" customHeight="1" x14ac:dyDescent="0.55000000000000004">
      <c r="A54" s="268">
        <v>13</v>
      </c>
      <c r="B54" s="16" t="s">
        <v>124</v>
      </c>
      <c r="C54" s="205">
        <v>69700</v>
      </c>
      <c r="D54" s="205">
        <v>72760</v>
      </c>
      <c r="E54" s="208" t="s">
        <v>21</v>
      </c>
      <c r="F54" s="49" t="s">
        <v>125</v>
      </c>
      <c r="G54" s="9">
        <v>72760</v>
      </c>
      <c r="H54" s="239" t="s">
        <v>125</v>
      </c>
      <c r="I54" s="248">
        <v>72760</v>
      </c>
      <c r="J54" s="8"/>
      <c r="K54" s="8"/>
      <c r="L54" s="196" t="s">
        <v>174</v>
      </c>
      <c r="M54" s="274"/>
      <c r="N54" s="273" t="s">
        <v>23</v>
      </c>
    </row>
    <row r="55" spans="1:14" ht="21.75" customHeight="1" x14ac:dyDescent="0.55000000000000004">
      <c r="A55" s="268"/>
      <c r="B55" s="16" t="s">
        <v>126</v>
      </c>
      <c r="C55" s="206"/>
      <c r="D55" s="206"/>
      <c r="E55" s="209"/>
      <c r="F55" s="56" t="s">
        <v>127</v>
      </c>
      <c r="G55" s="19">
        <v>90950</v>
      </c>
      <c r="H55" s="240"/>
      <c r="I55" s="249"/>
      <c r="J55" s="17" t="s">
        <v>22</v>
      </c>
      <c r="K55" s="18" t="s">
        <v>128</v>
      </c>
      <c r="L55" s="197"/>
      <c r="M55" s="275"/>
      <c r="N55" s="271"/>
    </row>
    <row r="56" spans="1:14" ht="21.75" customHeight="1" x14ac:dyDescent="0.55000000000000004">
      <c r="A56" s="268"/>
      <c r="B56" s="16" t="s">
        <v>129</v>
      </c>
      <c r="C56" s="206"/>
      <c r="D56" s="206"/>
      <c r="E56" s="209"/>
      <c r="F56" s="56" t="s">
        <v>130</v>
      </c>
      <c r="G56" s="19">
        <v>93090</v>
      </c>
      <c r="H56" s="240"/>
      <c r="I56" s="249"/>
      <c r="J56" s="17" t="s">
        <v>24</v>
      </c>
      <c r="K56" s="16" t="s">
        <v>131</v>
      </c>
      <c r="L56" s="197"/>
      <c r="M56" s="275"/>
      <c r="N56" s="271"/>
    </row>
    <row r="57" spans="1:14" ht="21.75" customHeight="1" x14ac:dyDescent="0.55000000000000004">
      <c r="A57" s="269"/>
      <c r="B57" s="21"/>
      <c r="C57" s="206"/>
      <c r="D57" s="206"/>
      <c r="E57" s="209"/>
      <c r="F57" s="57" t="s">
        <v>132</v>
      </c>
      <c r="G57" s="22">
        <v>94160</v>
      </c>
      <c r="H57" s="261"/>
      <c r="I57" s="249"/>
      <c r="J57" s="23"/>
      <c r="K57" s="42"/>
      <c r="L57" s="198"/>
      <c r="M57" s="243"/>
      <c r="N57" s="272"/>
    </row>
    <row r="58" spans="1:14" ht="21.75" customHeight="1" x14ac:dyDescent="0.55000000000000004">
      <c r="A58" s="25"/>
      <c r="B58" s="253" t="s">
        <v>133</v>
      </c>
      <c r="C58" s="253"/>
      <c r="D58" s="253"/>
      <c r="E58" s="253"/>
      <c r="F58" s="253"/>
      <c r="G58" s="253"/>
      <c r="H58" s="254"/>
      <c r="I58" s="26">
        <f>SUM(I8:I57)</f>
        <v>1514150.19</v>
      </c>
      <c r="J58" s="27"/>
      <c r="K58" s="28"/>
      <c r="L58" s="66"/>
      <c r="M58" s="67"/>
      <c r="N58" s="68"/>
    </row>
    <row r="59" spans="1:14" ht="21" customHeight="1" x14ac:dyDescent="0.55000000000000004">
      <c r="A59" s="29"/>
      <c r="B59" s="30"/>
      <c r="C59" s="31"/>
      <c r="D59" s="31"/>
      <c r="E59" s="30"/>
      <c r="F59" s="30"/>
      <c r="G59" s="31"/>
      <c r="H59" s="32"/>
      <c r="I59" s="33"/>
      <c r="J59" s="30"/>
      <c r="K59" s="30"/>
      <c r="L59" s="34"/>
      <c r="M59" s="34"/>
      <c r="N59" s="34"/>
    </row>
    <row r="60" spans="1:14" ht="21" customHeight="1" x14ac:dyDescent="0.55000000000000004">
      <c r="A60" s="217" t="s">
        <v>180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1" t="s">
        <v>0</v>
      </c>
    </row>
    <row r="61" spans="1:14" ht="21" customHeight="1" x14ac:dyDescent="0.55000000000000004">
      <c r="A61" s="217" t="s">
        <v>1</v>
      </c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34"/>
    </row>
    <row r="62" spans="1:14" ht="21" customHeight="1" x14ac:dyDescent="0.55000000000000004">
      <c r="A62" s="217" t="s">
        <v>135</v>
      </c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34"/>
    </row>
    <row r="63" spans="1:14" ht="21" customHeight="1" x14ac:dyDescent="0.55000000000000004">
      <c r="A63" s="3"/>
      <c r="B63" s="1"/>
      <c r="C63" s="1"/>
      <c r="D63" s="1"/>
      <c r="E63" s="1"/>
      <c r="F63" s="1"/>
      <c r="G63" s="1"/>
      <c r="H63" s="1"/>
      <c r="I63" s="1"/>
      <c r="J63" s="1"/>
      <c r="L63" s="35"/>
      <c r="M63" s="35"/>
      <c r="N63" s="35"/>
    </row>
    <row r="64" spans="1:14" ht="42.75" customHeight="1" x14ac:dyDescent="0.55000000000000004">
      <c r="A64" s="218" t="s">
        <v>2</v>
      </c>
      <c r="B64" s="220" t="s">
        <v>3</v>
      </c>
      <c r="C64" s="4" t="s">
        <v>4</v>
      </c>
      <c r="D64" s="5" t="s">
        <v>5</v>
      </c>
      <c r="E64" s="220" t="s">
        <v>6</v>
      </c>
      <c r="F64" s="220" t="s">
        <v>7</v>
      </c>
      <c r="G64" s="220"/>
      <c r="H64" s="221" t="s">
        <v>8</v>
      </c>
      <c r="I64" s="221"/>
      <c r="J64" s="222" t="s">
        <v>9</v>
      </c>
      <c r="K64" s="222" t="s">
        <v>10</v>
      </c>
      <c r="L64" s="243" t="s">
        <v>11</v>
      </c>
      <c r="M64" s="245" t="s">
        <v>12</v>
      </c>
      <c r="N64" s="246"/>
    </row>
    <row r="65" spans="1:14" ht="63" customHeight="1" x14ac:dyDescent="0.55000000000000004">
      <c r="A65" s="219"/>
      <c r="B65" s="223"/>
      <c r="C65" s="6" t="s">
        <v>13</v>
      </c>
      <c r="D65" s="7" t="s">
        <v>14</v>
      </c>
      <c r="E65" s="220"/>
      <c r="F65" s="8" t="s">
        <v>15</v>
      </c>
      <c r="G65" s="9" t="s">
        <v>16</v>
      </c>
      <c r="H65" s="10" t="s">
        <v>17</v>
      </c>
      <c r="I65" s="11" t="s">
        <v>18</v>
      </c>
      <c r="J65" s="223"/>
      <c r="K65" s="223"/>
      <c r="L65" s="244"/>
      <c r="M65" s="13" t="s">
        <v>19</v>
      </c>
      <c r="N65" s="14" t="s">
        <v>20</v>
      </c>
    </row>
    <row r="66" spans="1:14" ht="21" customHeight="1" x14ac:dyDescent="0.55000000000000004">
      <c r="A66" s="199">
        <v>1</v>
      </c>
      <c r="B66" s="15" t="s">
        <v>53</v>
      </c>
      <c r="C66" s="205">
        <v>1150000</v>
      </c>
      <c r="D66" s="247">
        <v>1104141</v>
      </c>
      <c r="E66" s="208" t="s">
        <v>29</v>
      </c>
      <c r="F66" s="223" t="s">
        <v>54</v>
      </c>
      <c r="G66" s="236">
        <v>1095000</v>
      </c>
      <c r="H66" s="223" t="s">
        <v>54</v>
      </c>
      <c r="I66" s="248">
        <v>1090205</v>
      </c>
      <c r="J66" s="8"/>
      <c r="K66" s="8"/>
      <c r="L66" s="262" t="s">
        <v>170</v>
      </c>
      <c r="M66" s="36"/>
      <c r="N66" s="37"/>
    </row>
    <row r="67" spans="1:14" ht="21" customHeight="1" x14ac:dyDescent="0.55000000000000004">
      <c r="A67" s="200"/>
      <c r="B67" s="16" t="s">
        <v>48</v>
      </c>
      <c r="C67" s="206"/>
      <c r="D67" s="227"/>
      <c r="E67" s="209"/>
      <c r="F67" s="235"/>
      <c r="G67" s="238"/>
      <c r="H67" s="234"/>
      <c r="I67" s="249"/>
      <c r="J67" s="17" t="s">
        <v>22</v>
      </c>
      <c r="K67" s="18" t="s">
        <v>55</v>
      </c>
      <c r="L67" s="263"/>
      <c r="M67" s="265" t="s">
        <v>23</v>
      </c>
      <c r="N67" s="265"/>
    </row>
    <row r="68" spans="1:14" ht="21" customHeight="1" x14ac:dyDescent="0.55000000000000004">
      <c r="A68" s="200"/>
      <c r="B68" s="16" t="s">
        <v>56</v>
      </c>
      <c r="C68" s="206"/>
      <c r="D68" s="227"/>
      <c r="E68" s="209"/>
      <c r="F68" s="241" t="s">
        <v>57</v>
      </c>
      <c r="G68" s="229">
        <v>1101000</v>
      </c>
      <c r="H68" s="234"/>
      <c r="I68" s="249"/>
      <c r="J68" s="50" t="s">
        <v>24</v>
      </c>
      <c r="K68" s="16" t="s">
        <v>58</v>
      </c>
      <c r="L68" s="263"/>
      <c r="M68" s="266"/>
      <c r="N68" s="265"/>
    </row>
    <row r="69" spans="1:14" ht="21" customHeight="1" x14ac:dyDescent="0.55000000000000004">
      <c r="A69" s="201"/>
      <c r="B69" s="20"/>
      <c r="C69" s="207"/>
      <c r="D69" s="228"/>
      <c r="E69" s="210"/>
      <c r="F69" s="242"/>
      <c r="G69" s="230"/>
      <c r="H69" s="235"/>
      <c r="I69" s="250"/>
      <c r="J69" s="21"/>
      <c r="K69" s="20"/>
      <c r="L69" s="264"/>
      <c r="M69" s="38"/>
      <c r="N69" s="39"/>
    </row>
    <row r="70" spans="1:14" x14ac:dyDescent="0.55000000000000004">
      <c r="A70" s="25"/>
      <c r="B70" s="253" t="s">
        <v>32</v>
      </c>
      <c r="C70" s="253"/>
      <c r="D70" s="253"/>
      <c r="E70" s="253"/>
      <c r="F70" s="253"/>
      <c r="G70" s="253"/>
      <c r="H70" s="254"/>
      <c r="I70" s="26">
        <f>SUM(I66:I69)</f>
        <v>1090205</v>
      </c>
      <c r="J70" s="27"/>
      <c r="K70" s="28"/>
      <c r="L70" s="40"/>
      <c r="M70" s="40"/>
      <c r="N70" s="40"/>
    </row>
    <row r="71" spans="1:14" x14ac:dyDescent="0.55000000000000004">
      <c r="A71" s="3"/>
      <c r="B71" s="1"/>
      <c r="C71" s="1"/>
      <c r="D71" s="1"/>
      <c r="E71" s="1"/>
      <c r="F71" s="1"/>
      <c r="G71" s="1"/>
      <c r="H71" s="1"/>
      <c r="I71" s="1"/>
      <c r="J71" s="1"/>
    </row>
    <row r="72" spans="1:14" x14ac:dyDescent="0.55000000000000004">
      <c r="A72" s="217" t="s">
        <v>181</v>
      </c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1" t="s">
        <v>0</v>
      </c>
    </row>
    <row r="73" spans="1:14" x14ac:dyDescent="0.55000000000000004">
      <c r="A73" s="217" t="s">
        <v>1</v>
      </c>
      <c r="B73" s="217"/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34"/>
    </row>
    <row r="74" spans="1:14" x14ac:dyDescent="0.55000000000000004">
      <c r="A74" s="217" t="s">
        <v>135</v>
      </c>
      <c r="B74" s="217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34"/>
    </row>
    <row r="75" spans="1:14" ht="48" x14ac:dyDescent="0.55000000000000004">
      <c r="A75" s="218" t="s">
        <v>2</v>
      </c>
      <c r="B75" s="220" t="s">
        <v>3</v>
      </c>
      <c r="C75" s="4" t="s">
        <v>4</v>
      </c>
      <c r="D75" s="5" t="s">
        <v>5</v>
      </c>
      <c r="E75" s="220" t="s">
        <v>6</v>
      </c>
      <c r="F75" s="220" t="s">
        <v>7</v>
      </c>
      <c r="G75" s="220"/>
      <c r="H75" s="221" t="s">
        <v>8</v>
      </c>
      <c r="I75" s="221"/>
      <c r="J75" s="222" t="s">
        <v>9</v>
      </c>
      <c r="K75" s="222" t="s">
        <v>10</v>
      </c>
      <c r="L75" s="244" t="s">
        <v>11</v>
      </c>
      <c r="M75" s="215" t="s">
        <v>12</v>
      </c>
      <c r="N75" s="216"/>
    </row>
    <row r="76" spans="1:14" ht="72" x14ac:dyDescent="0.55000000000000004">
      <c r="A76" s="219"/>
      <c r="B76" s="220"/>
      <c r="C76" s="6" t="s">
        <v>13</v>
      </c>
      <c r="D76" s="7" t="s">
        <v>14</v>
      </c>
      <c r="E76" s="220"/>
      <c r="F76" s="8" t="s">
        <v>15</v>
      </c>
      <c r="G76" s="9" t="s">
        <v>16</v>
      </c>
      <c r="H76" s="10" t="s">
        <v>17</v>
      </c>
      <c r="I76" s="11" t="s">
        <v>18</v>
      </c>
      <c r="J76" s="223"/>
      <c r="K76" s="223"/>
      <c r="L76" s="244"/>
      <c r="M76" s="13" t="s">
        <v>19</v>
      </c>
      <c r="N76" s="14" t="s">
        <v>20</v>
      </c>
    </row>
    <row r="77" spans="1:14" x14ac:dyDescent="0.55000000000000004">
      <c r="A77" s="219">
        <v>1</v>
      </c>
      <c r="B77" s="15" t="s">
        <v>38</v>
      </c>
      <c r="C77" s="251">
        <v>2099280.37</v>
      </c>
      <c r="D77" s="251">
        <v>2246230</v>
      </c>
      <c r="E77" s="259" t="s">
        <v>34</v>
      </c>
      <c r="F77" s="223" t="s">
        <v>30</v>
      </c>
      <c r="G77" s="236">
        <v>2200000</v>
      </c>
      <c r="H77" s="223" t="s">
        <v>30</v>
      </c>
      <c r="I77" s="224">
        <v>2196035</v>
      </c>
      <c r="J77" s="47"/>
      <c r="K77" s="41"/>
      <c r="L77" s="262" t="s">
        <v>31</v>
      </c>
      <c r="M77" s="36"/>
      <c r="N77" s="277"/>
    </row>
    <row r="78" spans="1:14" ht="21" customHeight="1" x14ac:dyDescent="0.55000000000000004">
      <c r="A78" s="257"/>
      <c r="B78" s="16" t="s">
        <v>26</v>
      </c>
      <c r="C78" s="252"/>
      <c r="D78" s="252"/>
      <c r="E78" s="241"/>
      <c r="F78" s="234"/>
      <c r="G78" s="237"/>
      <c r="H78" s="234"/>
      <c r="I78" s="225"/>
      <c r="J78" s="17" t="s">
        <v>25</v>
      </c>
      <c r="K78" s="18" t="s">
        <v>39</v>
      </c>
      <c r="L78" s="263"/>
      <c r="M78" s="265" t="s">
        <v>23</v>
      </c>
      <c r="N78" s="255"/>
    </row>
    <row r="79" spans="1:14" ht="21" customHeight="1" x14ac:dyDescent="0.55000000000000004">
      <c r="A79" s="257"/>
      <c r="B79" s="16" t="s">
        <v>40</v>
      </c>
      <c r="C79" s="252"/>
      <c r="D79" s="252"/>
      <c r="E79" s="241"/>
      <c r="F79" s="234"/>
      <c r="G79" s="237"/>
      <c r="H79" s="234"/>
      <c r="I79" s="225"/>
      <c r="J79" s="17" t="s">
        <v>24</v>
      </c>
      <c r="K79" s="16" t="s">
        <v>41</v>
      </c>
      <c r="L79" s="263"/>
      <c r="M79" s="266"/>
      <c r="N79" s="255"/>
    </row>
    <row r="80" spans="1:14" ht="20.25" customHeight="1" x14ac:dyDescent="0.55000000000000004">
      <c r="A80" s="258"/>
      <c r="B80" s="20"/>
      <c r="C80" s="252"/>
      <c r="D80" s="252"/>
      <c r="E80" s="242"/>
      <c r="F80" s="234"/>
      <c r="G80" s="238"/>
      <c r="H80" s="235"/>
      <c r="I80" s="226"/>
      <c r="J80" s="53"/>
      <c r="K80" s="23"/>
      <c r="L80" s="264"/>
      <c r="M80" s="38"/>
      <c r="N80" s="255"/>
    </row>
    <row r="81" spans="1:14" x14ac:dyDescent="0.55000000000000004">
      <c r="A81" s="219">
        <v>2</v>
      </c>
      <c r="B81" s="15" t="s">
        <v>27</v>
      </c>
      <c r="C81" s="251">
        <v>2000000</v>
      </c>
      <c r="D81" s="251">
        <v>2139564.58</v>
      </c>
      <c r="E81" s="208" t="s">
        <v>34</v>
      </c>
      <c r="F81" s="239" t="s">
        <v>42</v>
      </c>
      <c r="G81" s="236">
        <v>2124564.58</v>
      </c>
      <c r="H81" s="231" t="s">
        <v>42</v>
      </c>
      <c r="I81" s="224">
        <v>2124130.83</v>
      </c>
      <c r="J81" s="47"/>
      <c r="K81" s="54"/>
      <c r="L81" s="262" t="s">
        <v>171</v>
      </c>
      <c r="M81" s="36"/>
      <c r="N81" s="277"/>
    </row>
    <row r="82" spans="1:14" ht="21" customHeight="1" x14ac:dyDescent="0.55000000000000004">
      <c r="A82" s="257"/>
      <c r="B82" s="16" t="s">
        <v>26</v>
      </c>
      <c r="C82" s="252"/>
      <c r="D82" s="252"/>
      <c r="E82" s="209"/>
      <c r="F82" s="261"/>
      <c r="G82" s="238"/>
      <c r="H82" s="232"/>
      <c r="I82" s="225"/>
      <c r="J82" s="17" t="s">
        <v>22</v>
      </c>
      <c r="K82" s="18" t="s">
        <v>43</v>
      </c>
      <c r="L82" s="263"/>
      <c r="M82" s="265" t="s">
        <v>23</v>
      </c>
      <c r="N82" s="255"/>
    </row>
    <row r="83" spans="1:14" ht="21" customHeight="1" x14ac:dyDescent="0.55000000000000004">
      <c r="A83" s="257"/>
      <c r="B83" s="16" t="s">
        <v>44</v>
      </c>
      <c r="C83" s="252"/>
      <c r="D83" s="252"/>
      <c r="E83" s="209"/>
      <c r="F83" s="241" t="s">
        <v>45</v>
      </c>
      <c r="G83" s="260">
        <v>2134564.58</v>
      </c>
      <c r="H83" s="232"/>
      <c r="I83" s="225"/>
      <c r="J83" s="50" t="s">
        <v>24</v>
      </c>
      <c r="K83" s="16" t="s">
        <v>41</v>
      </c>
      <c r="L83" s="263"/>
      <c r="M83" s="266"/>
      <c r="N83" s="255"/>
    </row>
    <row r="84" spans="1:14" ht="20.25" customHeight="1" x14ac:dyDescent="0.55000000000000004">
      <c r="A84" s="258"/>
      <c r="B84" s="20"/>
      <c r="C84" s="252"/>
      <c r="D84" s="252"/>
      <c r="E84" s="210"/>
      <c r="F84" s="242"/>
      <c r="G84" s="230"/>
      <c r="H84" s="233"/>
      <c r="I84" s="226"/>
      <c r="J84" s="48"/>
      <c r="K84" s="54"/>
      <c r="L84" s="264"/>
      <c r="M84" s="38"/>
      <c r="N84" s="256"/>
    </row>
    <row r="85" spans="1:14" ht="21" customHeight="1" x14ac:dyDescent="0.55000000000000004">
      <c r="A85" s="200">
        <v>3</v>
      </c>
      <c r="B85" s="16" t="s">
        <v>46</v>
      </c>
      <c r="C85" s="251">
        <v>2502229</v>
      </c>
      <c r="D85" s="251">
        <v>2677385.0299999998</v>
      </c>
      <c r="E85" s="209" t="s">
        <v>34</v>
      </c>
      <c r="F85" s="223" t="s">
        <v>47</v>
      </c>
      <c r="G85" s="236">
        <v>2608267.31</v>
      </c>
      <c r="H85" s="234" t="s">
        <v>47</v>
      </c>
      <c r="I85" s="249">
        <v>2598624.4700000002</v>
      </c>
      <c r="J85" s="8"/>
      <c r="K85" s="41"/>
      <c r="L85" s="262" t="s">
        <v>172</v>
      </c>
      <c r="M85" s="36"/>
      <c r="N85" s="255"/>
    </row>
    <row r="86" spans="1:14" ht="21" customHeight="1" x14ac:dyDescent="0.55000000000000004">
      <c r="A86" s="200"/>
      <c r="B86" s="16" t="s">
        <v>48</v>
      </c>
      <c r="C86" s="252"/>
      <c r="D86" s="252"/>
      <c r="E86" s="209"/>
      <c r="F86" s="235"/>
      <c r="G86" s="238"/>
      <c r="H86" s="234"/>
      <c r="I86" s="249"/>
      <c r="J86" s="17" t="s">
        <v>22</v>
      </c>
      <c r="K86" s="18" t="s">
        <v>49</v>
      </c>
      <c r="L86" s="263"/>
      <c r="M86" s="265" t="s">
        <v>23</v>
      </c>
      <c r="N86" s="255"/>
    </row>
    <row r="87" spans="1:14" ht="21" customHeight="1" x14ac:dyDescent="0.55000000000000004">
      <c r="A87" s="200"/>
      <c r="B87" s="16" t="s">
        <v>50</v>
      </c>
      <c r="C87" s="252"/>
      <c r="D87" s="252"/>
      <c r="E87" s="209"/>
      <c r="F87" s="241" t="s">
        <v>51</v>
      </c>
      <c r="G87" s="229">
        <v>2675385</v>
      </c>
      <c r="H87" s="234"/>
      <c r="I87" s="249"/>
      <c r="J87" s="17" t="s">
        <v>24</v>
      </c>
      <c r="K87" s="16" t="s">
        <v>52</v>
      </c>
      <c r="L87" s="263"/>
      <c r="M87" s="266"/>
      <c r="N87" s="255"/>
    </row>
    <row r="88" spans="1:14" ht="20.25" customHeight="1" x14ac:dyDescent="0.55000000000000004">
      <c r="A88" s="201"/>
      <c r="B88" s="23"/>
      <c r="C88" s="252"/>
      <c r="D88" s="252"/>
      <c r="E88" s="209"/>
      <c r="F88" s="242"/>
      <c r="G88" s="230"/>
      <c r="H88" s="235"/>
      <c r="I88" s="249"/>
      <c r="J88" s="23"/>
      <c r="K88" s="42"/>
      <c r="L88" s="264"/>
      <c r="M88" s="38"/>
      <c r="N88" s="256"/>
    </row>
    <row r="89" spans="1:14" x14ac:dyDescent="0.55000000000000004">
      <c r="A89" s="25"/>
      <c r="B89" s="253" t="s">
        <v>28</v>
      </c>
      <c r="C89" s="253"/>
      <c r="D89" s="253"/>
      <c r="E89" s="253"/>
      <c r="F89" s="253"/>
      <c r="G89" s="253"/>
      <c r="H89" s="254"/>
      <c r="I89" s="26">
        <f>SUM(I77:I88)</f>
        <v>6918790.3000000007</v>
      </c>
      <c r="J89" s="27"/>
      <c r="K89" s="28"/>
      <c r="L89" s="40"/>
      <c r="M89" s="40"/>
      <c r="N89" s="40"/>
    </row>
  </sheetData>
  <mergeCells count="226">
    <mergeCell ref="L81:L84"/>
    <mergeCell ref="M82:M83"/>
    <mergeCell ref="L77:L80"/>
    <mergeCell ref="M78:M79"/>
    <mergeCell ref="L50:L53"/>
    <mergeCell ref="M50:M53"/>
    <mergeCell ref="N50:N53"/>
    <mergeCell ref="L54:L57"/>
    <mergeCell ref="M54:M57"/>
    <mergeCell ref="N54:N57"/>
    <mergeCell ref="L66:L69"/>
    <mergeCell ref="M67:M68"/>
    <mergeCell ref="N67:N68"/>
    <mergeCell ref="A60:M60"/>
    <mergeCell ref="A61:M61"/>
    <mergeCell ref="A62:M62"/>
    <mergeCell ref="N81:N84"/>
    <mergeCell ref="N77:N80"/>
    <mergeCell ref="A54:A57"/>
    <mergeCell ref="C54:C57"/>
    <mergeCell ref="D54:D57"/>
    <mergeCell ref="B58:H58"/>
    <mergeCell ref="N16:N18"/>
    <mergeCell ref="M16:M18"/>
    <mergeCell ref="L16:L18"/>
    <mergeCell ref="N12:N15"/>
    <mergeCell ref="M12:M15"/>
    <mergeCell ref="L12:L15"/>
    <mergeCell ref="L27:L30"/>
    <mergeCell ref="M27:M30"/>
    <mergeCell ref="N27:N30"/>
    <mergeCell ref="H50:H53"/>
    <mergeCell ref="I50:I53"/>
    <mergeCell ref="H43:H46"/>
    <mergeCell ref="I43:I46"/>
    <mergeCell ref="H35:H38"/>
    <mergeCell ref="I35:I38"/>
    <mergeCell ref="L39:L42"/>
    <mergeCell ref="M39:M42"/>
    <mergeCell ref="N39:N42"/>
    <mergeCell ref="L43:L46"/>
    <mergeCell ref="M43:M46"/>
    <mergeCell ref="N43:N46"/>
    <mergeCell ref="L31:L34"/>
    <mergeCell ref="M31:M34"/>
    <mergeCell ref="A50:A53"/>
    <mergeCell ref="C50:C53"/>
    <mergeCell ref="D50:D53"/>
    <mergeCell ref="E50:E53"/>
    <mergeCell ref="F50:F53"/>
    <mergeCell ref="G50:G53"/>
    <mergeCell ref="N8:N11"/>
    <mergeCell ref="M8:M11"/>
    <mergeCell ref="L19:L22"/>
    <mergeCell ref="M19:M22"/>
    <mergeCell ref="N19:N22"/>
    <mergeCell ref="L23:L26"/>
    <mergeCell ref="M23:M26"/>
    <mergeCell ref="N23:N26"/>
    <mergeCell ref="N31:N34"/>
    <mergeCell ref="L35:L38"/>
    <mergeCell ref="M35:M38"/>
    <mergeCell ref="N35:N38"/>
    <mergeCell ref="L47:L49"/>
    <mergeCell ref="M47:M49"/>
    <mergeCell ref="N47:N49"/>
    <mergeCell ref="A47:A49"/>
    <mergeCell ref="C47:C49"/>
    <mergeCell ref="D47:D49"/>
    <mergeCell ref="E47:E49"/>
    <mergeCell ref="H47:H49"/>
    <mergeCell ref="I47:I49"/>
    <mergeCell ref="A43:A46"/>
    <mergeCell ref="C43:C46"/>
    <mergeCell ref="D43:D46"/>
    <mergeCell ref="E43:E46"/>
    <mergeCell ref="F43:F44"/>
    <mergeCell ref="G43:G44"/>
    <mergeCell ref="C27:C30"/>
    <mergeCell ref="D27:D30"/>
    <mergeCell ref="E27:E30"/>
    <mergeCell ref="A39:A42"/>
    <mergeCell ref="C39:C42"/>
    <mergeCell ref="D39:D42"/>
    <mergeCell ref="E39:E42"/>
    <mergeCell ref="F39:F40"/>
    <mergeCell ref="G39:G40"/>
    <mergeCell ref="A35:A38"/>
    <mergeCell ref="C35:C38"/>
    <mergeCell ref="D35:D38"/>
    <mergeCell ref="E35:E38"/>
    <mergeCell ref="F35:F38"/>
    <mergeCell ref="G35:G38"/>
    <mergeCell ref="I85:I88"/>
    <mergeCell ref="L85:L88"/>
    <mergeCell ref="M86:M87"/>
    <mergeCell ref="D8:D11"/>
    <mergeCell ref="E8:E11"/>
    <mergeCell ref="H27:H30"/>
    <mergeCell ref="I27:I30"/>
    <mergeCell ref="F29:F30"/>
    <mergeCell ref="G29:G30"/>
    <mergeCell ref="D23:D26"/>
    <mergeCell ref="E23:E26"/>
    <mergeCell ref="H23:H26"/>
    <mergeCell ref="I23:I26"/>
    <mergeCell ref="F25:F26"/>
    <mergeCell ref="G25:G26"/>
    <mergeCell ref="H16:H18"/>
    <mergeCell ref="I16:I18"/>
    <mergeCell ref="H19:H22"/>
    <mergeCell ref="I19:I22"/>
    <mergeCell ref="H39:H42"/>
    <mergeCell ref="I39:I42"/>
    <mergeCell ref="E54:E57"/>
    <mergeCell ref="H54:H57"/>
    <mergeCell ref="I54:I57"/>
    <mergeCell ref="B89:H89"/>
    <mergeCell ref="A77:A80"/>
    <mergeCell ref="C77:C80"/>
    <mergeCell ref="D77:D80"/>
    <mergeCell ref="E77:E80"/>
    <mergeCell ref="F77:F80"/>
    <mergeCell ref="G77:G80"/>
    <mergeCell ref="H77:H80"/>
    <mergeCell ref="G83:G84"/>
    <mergeCell ref="H85:H88"/>
    <mergeCell ref="A81:A84"/>
    <mergeCell ref="C81:C84"/>
    <mergeCell ref="D81:D84"/>
    <mergeCell ref="E81:E84"/>
    <mergeCell ref="F81:F82"/>
    <mergeCell ref="G81:G82"/>
    <mergeCell ref="H81:H84"/>
    <mergeCell ref="F83:F84"/>
    <mergeCell ref="F87:F88"/>
    <mergeCell ref="G87:G88"/>
    <mergeCell ref="A85:A88"/>
    <mergeCell ref="C85:C88"/>
    <mergeCell ref="D85:D88"/>
    <mergeCell ref="E85:E88"/>
    <mergeCell ref="F85:F86"/>
    <mergeCell ref="G85:G86"/>
    <mergeCell ref="B70:H70"/>
    <mergeCell ref="A72:M72"/>
    <mergeCell ref="A73:M73"/>
    <mergeCell ref="A74:M74"/>
    <mergeCell ref="A75:A76"/>
    <mergeCell ref="B75:B76"/>
    <mergeCell ref="E75:E76"/>
    <mergeCell ref="F75:G75"/>
    <mergeCell ref="H75:I75"/>
    <mergeCell ref="J75:J76"/>
    <mergeCell ref="K75:K76"/>
    <mergeCell ref="L75:L76"/>
    <mergeCell ref="M75:N75"/>
    <mergeCell ref="N85:N88"/>
    <mergeCell ref="I77:I80"/>
    <mergeCell ref="I81:I84"/>
    <mergeCell ref="F66:F67"/>
    <mergeCell ref="G66:G67"/>
    <mergeCell ref="F68:F69"/>
    <mergeCell ref="G68:G69"/>
    <mergeCell ref="L64:L65"/>
    <mergeCell ref="M64:N64"/>
    <mergeCell ref="A66:A69"/>
    <mergeCell ref="C66:C69"/>
    <mergeCell ref="D66:D69"/>
    <mergeCell ref="E66:E69"/>
    <mergeCell ref="H66:H69"/>
    <mergeCell ref="I66:I69"/>
    <mergeCell ref="A64:A65"/>
    <mergeCell ref="B64:B65"/>
    <mergeCell ref="E64:E65"/>
    <mergeCell ref="F64:G64"/>
    <mergeCell ref="H64:I64"/>
    <mergeCell ref="J64:J65"/>
    <mergeCell ref="K64:K65"/>
    <mergeCell ref="H31:H34"/>
    <mergeCell ref="I31:I34"/>
    <mergeCell ref="I12:I15"/>
    <mergeCell ref="A16:A18"/>
    <mergeCell ref="C16:C18"/>
    <mergeCell ref="D16:D18"/>
    <mergeCell ref="E16:E18"/>
    <mergeCell ref="F14:F15"/>
    <mergeCell ref="G14:G15"/>
    <mergeCell ref="A19:A22"/>
    <mergeCell ref="C19:C22"/>
    <mergeCell ref="D19:D22"/>
    <mergeCell ref="E19:E22"/>
    <mergeCell ref="F19:F22"/>
    <mergeCell ref="G19:G22"/>
    <mergeCell ref="A31:A34"/>
    <mergeCell ref="C31:C34"/>
    <mergeCell ref="D31:D34"/>
    <mergeCell ref="E31:E34"/>
    <mergeCell ref="F31:F32"/>
    <mergeCell ref="G31:G32"/>
    <mergeCell ref="A23:A26"/>
    <mergeCell ref="C23:C26"/>
    <mergeCell ref="A27:A30"/>
    <mergeCell ref="L8:L11"/>
    <mergeCell ref="A12:A15"/>
    <mergeCell ref="C12:C15"/>
    <mergeCell ref="D12:D15"/>
    <mergeCell ref="E12:E15"/>
    <mergeCell ref="H12:H15"/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H8:H11"/>
    <mergeCell ref="I8:I11"/>
    <mergeCell ref="F10:F11"/>
    <mergeCell ref="G10:G11"/>
    <mergeCell ref="A8:A11"/>
    <mergeCell ref="C8:C1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74"/>
  <sheetViews>
    <sheetView view="pageBreakPreview" topLeftCell="C2" zoomScale="60" zoomScaleNormal="85" workbookViewId="0">
      <selection activeCell="I75" sqref="I75"/>
    </sheetView>
  </sheetViews>
  <sheetFormatPr defaultColWidth="8.75" defaultRowHeight="18" x14ac:dyDescent="0.25"/>
  <cols>
    <col min="1" max="1" width="6.625" style="164" customWidth="1"/>
    <col min="2" max="2" width="42" style="164" customWidth="1"/>
    <col min="3" max="4" width="12.625" style="166" customWidth="1"/>
    <col min="5" max="5" width="12.625" style="164" customWidth="1"/>
    <col min="6" max="6" width="23" style="164" customWidth="1"/>
    <col min="7" max="7" width="13.375" style="166" bestFit="1" customWidth="1"/>
    <col min="8" max="8" width="20.25" style="164" customWidth="1"/>
    <col min="9" max="9" width="17.25" style="166" customWidth="1"/>
    <col min="10" max="10" width="18.5" style="169" customWidth="1"/>
    <col min="11" max="11" width="31.875" style="169" customWidth="1"/>
    <col min="12" max="12" width="20.25" style="164" customWidth="1"/>
    <col min="13" max="14" width="9.75" style="164" customWidth="1"/>
    <col min="15" max="15" width="12.875" style="164" customWidth="1"/>
    <col min="16" max="16" width="13.125" style="164" customWidth="1"/>
    <col min="17" max="17" width="8.75" style="164"/>
    <col min="18" max="18" width="9.25" style="164" bestFit="1" customWidth="1"/>
    <col min="19" max="19" width="22.25" style="164" customWidth="1"/>
    <col min="20" max="20" width="12.5" style="164" customWidth="1"/>
    <col min="21" max="21" width="19.75" style="164" customWidth="1"/>
    <col min="22" max="16384" width="8.75" style="164"/>
  </cols>
  <sheetData>
    <row r="1" spans="1:21" s="159" customFormat="1" ht="21.75" x14ac:dyDescent="0.2">
      <c r="A1" s="279" t="s">
        <v>182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</row>
    <row r="2" spans="1:21" s="159" customFormat="1" ht="21.75" x14ac:dyDescent="0.2">
      <c r="A2" s="279" t="s">
        <v>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21" s="159" customFormat="1" ht="21.75" x14ac:dyDescent="0.2">
      <c r="A3" s="279" t="s">
        <v>194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</row>
    <row r="6" spans="1:21" s="159" customFormat="1" ht="21.75" x14ac:dyDescent="0.2">
      <c r="A6" s="280" t="s">
        <v>2</v>
      </c>
      <c r="B6" s="280" t="s">
        <v>183</v>
      </c>
      <c r="C6" s="281" t="s">
        <v>184</v>
      </c>
      <c r="D6" s="281" t="s">
        <v>185</v>
      </c>
      <c r="E6" s="282" t="s">
        <v>6</v>
      </c>
      <c r="F6" s="283" t="s">
        <v>7</v>
      </c>
      <c r="G6" s="283"/>
      <c r="H6" s="284" t="s">
        <v>186</v>
      </c>
      <c r="I6" s="284"/>
      <c r="J6" s="284" t="s">
        <v>187</v>
      </c>
      <c r="K6" s="284" t="s">
        <v>188</v>
      </c>
      <c r="L6" s="285" t="s">
        <v>189</v>
      </c>
      <c r="M6" s="286" t="s">
        <v>12</v>
      </c>
      <c r="N6" s="287"/>
      <c r="O6" s="278" t="s">
        <v>190</v>
      </c>
      <c r="P6" s="278" t="s">
        <v>191</v>
      </c>
    </row>
    <row r="7" spans="1:21" s="159" customFormat="1" ht="43.5" x14ac:dyDescent="0.2">
      <c r="A7" s="280"/>
      <c r="B7" s="280"/>
      <c r="C7" s="281"/>
      <c r="D7" s="281"/>
      <c r="E7" s="282"/>
      <c r="F7" s="160" t="s">
        <v>15</v>
      </c>
      <c r="G7" s="161" t="s">
        <v>192</v>
      </c>
      <c r="H7" s="161" t="s">
        <v>17</v>
      </c>
      <c r="I7" s="161" t="s">
        <v>193</v>
      </c>
      <c r="J7" s="284"/>
      <c r="K7" s="284"/>
      <c r="L7" s="285"/>
      <c r="M7" s="162" t="s">
        <v>19</v>
      </c>
      <c r="N7" s="163" t="s">
        <v>20</v>
      </c>
      <c r="O7" s="278"/>
      <c r="P7" s="278"/>
    </row>
    <row r="8" spans="1:21" ht="24" customHeight="1" x14ac:dyDescent="0.25">
      <c r="A8" s="199">
        <v>1</v>
      </c>
      <c r="B8" s="58" t="s">
        <v>59</v>
      </c>
      <c r="C8" s="202">
        <v>16900</v>
      </c>
      <c r="D8" s="205">
        <v>9490</v>
      </c>
      <c r="E8" s="208" t="s">
        <v>21</v>
      </c>
      <c r="F8" s="132" t="s">
        <v>60</v>
      </c>
      <c r="G8" s="59">
        <v>9490</v>
      </c>
      <c r="H8" s="211" t="s">
        <v>60</v>
      </c>
      <c r="I8" s="224">
        <v>9490</v>
      </c>
      <c r="J8" s="60"/>
      <c r="K8" s="132"/>
      <c r="L8" s="196" t="s">
        <v>174</v>
      </c>
      <c r="M8" s="273" t="s">
        <v>23</v>
      </c>
      <c r="N8" s="270"/>
      <c r="O8" s="288">
        <v>243162</v>
      </c>
      <c r="P8" s="291" t="s">
        <v>196</v>
      </c>
      <c r="S8" s="168"/>
      <c r="U8" s="167"/>
    </row>
    <row r="9" spans="1:21" ht="24" customHeight="1" x14ac:dyDescent="0.55000000000000004">
      <c r="A9" s="200"/>
      <c r="B9" s="61" t="s">
        <v>61</v>
      </c>
      <c r="C9" s="203"/>
      <c r="D9" s="206"/>
      <c r="E9" s="209"/>
      <c r="F9" s="142" t="s">
        <v>62</v>
      </c>
      <c r="G9" s="62">
        <v>9550</v>
      </c>
      <c r="H9" s="212"/>
      <c r="I9" s="225"/>
      <c r="J9" s="142" t="s">
        <v>22</v>
      </c>
      <c r="K9" s="18" t="s">
        <v>63</v>
      </c>
      <c r="L9" s="197"/>
      <c r="M9" s="271"/>
      <c r="N9" s="271"/>
      <c r="O9" s="289"/>
      <c r="P9" s="292"/>
      <c r="S9" s="168"/>
      <c r="U9" s="167"/>
    </row>
    <row r="10" spans="1:21" ht="24" x14ac:dyDescent="0.25">
      <c r="A10" s="200"/>
      <c r="B10" s="61" t="s">
        <v>64</v>
      </c>
      <c r="C10" s="203"/>
      <c r="D10" s="206"/>
      <c r="E10" s="209"/>
      <c r="F10" s="227" t="s">
        <v>65</v>
      </c>
      <c r="G10" s="229">
        <v>17976</v>
      </c>
      <c r="H10" s="212"/>
      <c r="I10" s="225"/>
      <c r="J10" s="142" t="s">
        <v>24</v>
      </c>
      <c r="K10" s="16" t="s">
        <v>41</v>
      </c>
      <c r="L10" s="197"/>
      <c r="M10" s="271"/>
      <c r="N10" s="271"/>
      <c r="O10" s="289"/>
      <c r="P10" s="292"/>
      <c r="S10" s="168"/>
      <c r="U10" s="167"/>
    </row>
    <row r="11" spans="1:21" ht="24" x14ac:dyDescent="0.25">
      <c r="A11" s="201"/>
      <c r="B11" s="63"/>
      <c r="C11" s="204"/>
      <c r="D11" s="207"/>
      <c r="E11" s="210"/>
      <c r="F11" s="228"/>
      <c r="G11" s="230"/>
      <c r="H11" s="213"/>
      <c r="I11" s="226"/>
      <c r="J11" s="64"/>
      <c r="K11" s="134"/>
      <c r="L11" s="198"/>
      <c r="M11" s="272"/>
      <c r="N11" s="272"/>
      <c r="O11" s="290"/>
      <c r="P11" s="293"/>
      <c r="S11" s="168"/>
      <c r="U11" s="167"/>
    </row>
    <row r="12" spans="1:21" ht="24" customHeight="1" x14ac:dyDescent="0.25">
      <c r="A12" s="199">
        <v>2</v>
      </c>
      <c r="B12" s="58" t="s">
        <v>66</v>
      </c>
      <c r="C12" s="202">
        <v>16000</v>
      </c>
      <c r="D12" s="205">
        <v>17120</v>
      </c>
      <c r="E12" s="208" t="s">
        <v>21</v>
      </c>
      <c r="F12" s="132" t="s">
        <v>67</v>
      </c>
      <c r="G12" s="59">
        <v>17120</v>
      </c>
      <c r="H12" s="211" t="s">
        <v>67</v>
      </c>
      <c r="I12" s="224">
        <v>17120</v>
      </c>
      <c r="J12" s="60"/>
      <c r="K12" s="132"/>
      <c r="L12" s="196" t="s">
        <v>179</v>
      </c>
      <c r="M12" s="273" t="s">
        <v>23</v>
      </c>
      <c r="N12" s="270"/>
      <c r="O12" s="288">
        <v>243162</v>
      </c>
      <c r="P12" s="291" t="s">
        <v>196</v>
      </c>
      <c r="S12" s="168"/>
      <c r="U12" s="167"/>
    </row>
    <row r="13" spans="1:21" ht="24" customHeight="1" x14ac:dyDescent="0.55000000000000004">
      <c r="A13" s="200"/>
      <c r="B13" s="61" t="s">
        <v>68</v>
      </c>
      <c r="C13" s="203"/>
      <c r="D13" s="206"/>
      <c r="E13" s="209"/>
      <c r="F13" s="142" t="s">
        <v>69</v>
      </c>
      <c r="G13" s="62">
        <v>26750</v>
      </c>
      <c r="H13" s="212"/>
      <c r="I13" s="225"/>
      <c r="J13" s="142" t="s">
        <v>22</v>
      </c>
      <c r="K13" s="18" t="s">
        <v>70</v>
      </c>
      <c r="L13" s="197"/>
      <c r="M13" s="271"/>
      <c r="N13" s="271"/>
      <c r="O13" s="289"/>
      <c r="P13" s="292"/>
      <c r="S13" s="168"/>
      <c r="U13" s="167"/>
    </row>
    <row r="14" spans="1:21" ht="24" x14ac:dyDescent="0.25">
      <c r="A14" s="200"/>
      <c r="B14" s="61"/>
      <c r="C14" s="203"/>
      <c r="D14" s="206"/>
      <c r="E14" s="209"/>
      <c r="F14" s="227" t="s">
        <v>71</v>
      </c>
      <c r="G14" s="229">
        <v>34240</v>
      </c>
      <c r="H14" s="212"/>
      <c r="I14" s="225"/>
      <c r="J14" s="142" t="s">
        <v>24</v>
      </c>
      <c r="K14" s="16" t="s">
        <v>58</v>
      </c>
      <c r="L14" s="197"/>
      <c r="M14" s="271"/>
      <c r="N14" s="271"/>
      <c r="O14" s="289"/>
      <c r="P14" s="292"/>
      <c r="S14" s="168"/>
      <c r="U14" s="167"/>
    </row>
    <row r="15" spans="1:21" ht="24" customHeight="1" x14ac:dyDescent="0.25">
      <c r="A15" s="201"/>
      <c r="B15" s="63"/>
      <c r="C15" s="204"/>
      <c r="D15" s="207"/>
      <c r="E15" s="210"/>
      <c r="F15" s="228"/>
      <c r="G15" s="230"/>
      <c r="H15" s="213"/>
      <c r="I15" s="226"/>
      <c r="J15" s="64"/>
      <c r="K15" s="134"/>
      <c r="L15" s="198"/>
      <c r="M15" s="272"/>
      <c r="N15" s="272"/>
      <c r="O15" s="290"/>
      <c r="P15" s="293"/>
      <c r="S15" s="168"/>
      <c r="U15" s="167"/>
    </row>
    <row r="16" spans="1:21" ht="24" customHeight="1" x14ac:dyDescent="0.25">
      <c r="A16" s="199">
        <v>3</v>
      </c>
      <c r="B16" s="58" t="s">
        <v>72</v>
      </c>
      <c r="C16" s="202">
        <v>28350</v>
      </c>
      <c r="D16" s="205">
        <v>22149</v>
      </c>
      <c r="E16" s="208" t="s">
        <v>21</v>
      </c>
      <c r="F16" s="132" t="s">
        <v>73</v>
      </c>
      <c r="G16" s="59">
        <v>22149</v>
      </c>
      <c r="H16" s="211" t="s">
        <v>73</v>
      </c>
      <c r="I16" s="224">
        <v>22149</v>
      </c>
      <c r="J16" s="60"/>
      <c r="K16" s="132"/>
      <c r="L16" s="196" t="s">
        <v>174</v>
      </c>
      <c r="M16" s="276" t="s">
        <v>23</v>
      </c>
      <c r="N16" s="270"/>
      <c r="O16" s="294">
        <v>243162</v>
      </c>
      <c r="P16" s="291" t="s">
        <v>196</v>
      </c>
      <c r="S16" s="168"/>
      <c r="U16" s="167"/>
    </row>
    <row r="17" spans="1:21" ht="24" customHeight="1" x14ac:dyDescent="0.55000000000000004">
      <c r="A17" s="200"/>
      <c r="B17" s="61" t="s">
        <v>74</v>
      </c>
      <c r="C17" s="203"/>
      <c r="D17" s="206"/>
      <c r="E17" s="209"/>
      <c r="F17" s="142" t="s">
        <v>75</v>
      </c>
      <c r="G17" s="62">
        <v>24877.5</v>
      </c>
      <c r="H17" s="212"/>
      <c r="I17" s="225"/>
      <c r="J17" s="142" t="s">
        <v>22</v>
      </c>
      <c r="K17" s="18" t="s">
        <v>76</v>
      </c>
      <c r="L17" s="197"/>
      <c r="M17" s="275"/>
      <c r="N17" s="271"/>
      <c r="O17" s="295"/>
      <c r="P17" s="292"/>
      <c r="S17" s="168"/>
      <c r="U17" s="167"/>
    </row>
    <row r="18" spans="1:21" ht="24" x14ac:dyDescent="0.25">
      <c r="A18" s="200"/>
      <c r="B18" s="61"/>
      <c r="C18" s="203"/>
      <c r="D18" s="206"/>
      <c r="E18" s="209"/>
      <c r="F18" s="142" t="s">
        <v>77</v>
      </c>
      <c r="G18" s="140">
        <v>27124.5</v>
      </c>
      <c r="H18" s="212"/>
      <c r="I18" s="225"/>
      <c r="J18" s="142" t="s">
        <v>24</v>
      </c>
      <c r="K18" s="16" t="s">
        <v>58</v>
      </c>
      <c r="L18" s="198"/>
      <c r="M18" s="243"/>
      <c r="N18" s="272"/>
      <c r="O18" s="296"/>
      <c r="P18" s="293"/>
      <c r="S18" s="168"/>
      <c r="U18" s="167"/>
    </row>
    <row r="19" spans="1:21" ht="24" customHeight="1" x14ac:dyDescent="0.25">
      <c r="A19" s="199">
        <v>4</v>
      </c>
      <c r="B19" s="58" t="s">
        <v>33</v>
      </c>
      <c r="C19" s="202">
        <v>467200</v>
      </c>
      <c r="D19" s="205">
        <v>420199</v>
      </c>
      <c r="E19" s="208" t="s">
        <v>21</v>
      </c>
      <c r="F19" s="223" t="s">
        <v>35</v>
      </c>
      <c r="G19" s="236">
        <v>413977</v>
      </c>
      <c r="H19" s="239" t="s">
        <v>35</v>
      </c>
      <c r="I19" s="236">
        <v>413977</v>
      </c>
      <c r="J19" s="60"/>
      <c r="K19" s="132"/>
      <c r="L19" s="196" t="s">
        <v>36</v>
      </c>
      <c r="M19" s="273" t="s">
        <v>23</v>
      </c>
      <c r="N19" s="270"/>
      <c r="O19" s="288">
        <v>243162</v>
      </c>
      <c r="P19" s="291" t="s">
        <v>196</v>
      </c>
    </row>
    <row r="20" spans="1:21" ht="24" x14ac:dyDescent="0.55000000000000004">
      <c r="A20" s="200"/>
      <c r="B20" s="61" t="s">
        <v>37</v>
      </c>
      <c r="C20" s="203"/>
      <c r="D20" s="206"/>
      <c r="E20" s="209"/>
      <c r="F20" s="234"/>
      <c r="G20" s="237"/>
      <c r="H20" s="240"/>
      <c r="I20" s="237"/>
      <c r="J20" s="142" t="s">
        <v>25</v>
      </c>
      <c r="K20" s="18" t="s">
        <v>78</v>
      </c>
      <c r="L20" s="197"/>
      <c r="M20" s="271"/>
      <c r="N20" s="271"/>
      <c r="O20" s="289"/>
      <c r="P20" s="292"/>
    </row>
    <row r="21" spans="1:21" ht="24" x14ac:dyDescent="0.25">
      <c r="A21" s="200"/>
      <c r="B21" s="61" t="s">
        <v>79</v>
      </c>
      <c r="C21" s="203"/>
      <c r="D21" s="206"/>
      <c r="E21" s="209"/>
      <c r="F21" s="234"/>
      <c r="G21" s="237"/>
      <c r="H21" s="240"/>
      <c r="I21" s="237"/>
      <c r="J21" s="142" t="s">
        <v>24</v>
      </c>
      <c r="K21" s="16" t="s">
        <v>80</v>
      </c>
      <c r="L21" s="197"/>
      <c r="M21" s="271"/>
      <c r="N21" s="271"/>
      <c r="O21" s="289"/>
      <c r="P21" s="292"/>
    </row>
    <row r="22" spans="1:21" ht="24" x14ac:dyDescent="0.25">
      <c r="A22" s="201"/>
      <c r="B22" s="63"/>
      <c r="C22" s="204"/>
      <c r="D22" s="207"/>
      <c r="E22" s="210"/>
      <c r="F22" s="235"/>
      <c r="G22" s="238"/>
      <c r="H22" s="261"/>
      <c r="I22" s="238"/>
      <c r="J22" s="64"/>
      <c r="K22" s="134"/>
      <c r="L22" s="198"/>
      <c r="M22" s="272"/>
      <c r="N22" s="272"/>
      <c r="O22" s="290"/>
      <c r="P22" s="293"/>
    </row>
    <row r="23" spans="1:21" ht="24" customHeight="1" x14ac:dyDescent="0.25">
      <c r="A23" s="199">
        <v>5</v>
      </c>
      <c r="B23" s="58" t="s">
        <v>81</v>
      </c>
      <c r="C23" s="202">
        <v>4650</v>
      </c>
      <c r="D23" s="205">
        <v>2686.77</v>
      </c>
      <c r="E23" s="208" t="s">
        <v>21</v>
      </c>
      <c r="F23" s="132" t="s">
        <v>82</v>
      </c>
      <c r="G23" s="59">
        <v>2686.77</v>
      </c>
      <c r="H23" s="211" t="s">
        <v>82</v>
      </c>
      <c r="I23" s="224">
        <v>2686.77</v>
      </c>
      <c r="J23" s="60"/>
      <c r="K23" s="132"/>
      <c r="L23" s="196" t="s">
        <v>174</v>
      </c>
      <c r="M23" s="274"/>
      <c r="N23" s="273" t="s">
        <v>23</v>
      </c>
      <c r="O23" s="288">
        <v>243162</v>
      </c>
      <c r="P23" s="291" t="s">
        <v>196</v>
      </c>
    </row>
    <row r="24" spans="1:21" ht="24" x14ac:dyDescent="0.55000000000000004">
      <c r="A24" s="200"/>
      <c r="B24" s="61" t="s">
        <v>83</v>
      </c>
      <c r="C24" s="203"/>
      <c r="D24" s="206"/>
      <c r="E24" s="209"/>
      <c r="F24" s="142" t="s">
        <v>84</v>
      </c>
      <c r="G24" s="140">
        <v>3200</v>
      </c>
      <c r="H24" s="212"/>
      <c r="I24" s="225"/>
      <c r="J24" s="142" t="s">
        <v>22</v>
      </c>
      <c r="K24" s="18" t="s">
        <v>85</v>
      </c>
      <c r="L24" s="197"/>
      <c r="M24" s="275"/>
      <c r="N24" s="271"/>
      <c r="O24" s="289"/>
      <c r="P24" s="292"/>
    </row>
    <row r="25" spans="1:21" ht="24" x14ac:dyDescent="0.25">
      <c r="A25" s="200"/>
      <c r="B25" s="61"/>
      <c r="C25" s="203"/>
      <c r="D25" s="206"/>
      <c r="E25" s="209"/>
      <c r="F25" s="227" t="s">
        <v>86</v>
      </c>
      <c r="G25" s="229">
        <v>3210</v>
      </c>
      <c r="H25" s="212"/>
      <c r="I25" s="225"/>
      <c r="J25" s="142" t="s">
        <v>24</v>
      </c>
      <c r="K25" s="16" t="s">
        <v>87</v>
      </c>
      <c r="L25" s="197"/>
      <c r="M25" s="275"/>
      <c r="N25" s="271"/>
      <c r="O25" s="289"/>
      <c r="P25" s="292"/>
    </row>
    <row r="26" spans="1:21" ht="24" x14ac:dyDescent="0.25">
      <c r="A26" s="201"/>
      <c r="B26" s="63"/>
      <c r="C26" s="204"/>
      <c r="D26" s="207"/>
      <c r="E26" s="210"/>
      <c r="F26" s="228"/>
      <c r="G26" s="230"/>
      <c r="H26" s="213"/>
      <c r="I26" s="226"/>
      <c r="J26" s="64"/>
      <c r="K26" s="134"/>
      <c r="L26" s="198"/>
      <c r="M26" s="243"/>
      <c r="N26" s="272"/>
      <c r="O26" s="290"/>
      <c r="P26" s="293"/>
    </row>
    <row r="27" spans="1:21" ht="24" customHeight="1" x14ac:dyDescent="0.25">
      <c r="A27" s="199">
        <v>6</v>
      </c>
      <c r="B27" s="58" t="s">
        <v>88</v>
      </c>
      <c r="C27" s="202">
        <v>23500</v>
      </c>
      <c r="D27" s="205">
        <v>25038</v>
      </c>
      <c r="E27" s="208" t="s">
        <v>21</v>
      </c>
      <c r="F27" s="132" t="s">
        <v>89</v>
      </c>
      <c r="G27" s="59">
        <v>25038</v>
      </c>
      <c r="H27" s="211" t="s">
        <v>89</v>
      </c>
      <c r="I27" s="224">
        <v>25038</v>
      </c>
      <c r="J27" s="60"/>
      <c r="K27" s="132"/>
      <c r="L27" s="196" t="s">
        <v>174</v>
      </c>
      <c r="M27" s="273" t="s">
        <v>23</v>
      </c>
      <c r="N27" s="270"/>
      <c r="O27" s="288">
        <v>243162</v>
      </c>
      <c r="P27" s="291" t="s">
        <v>196</v>
      </c>
    </row>
    <row r="28" spans="1:21" ht="24" x14ac:dyDescent="0.55000000000000004">
      <c r="A28" s="200"/>
      <c r="B28" s="61" t="s">
        <v>90</v>
      </c>
      <c r="C28" s="203"/>
      <c r="D28" s="206"/>
      <c r="E28" s="209"/>
      <c r="F28" s="142" t="s">
        <v>91</v>
      </c>
      <c r="G28" s="62">
        <v>27000</v>
      </c>
      <c r="H28" s="212"/>
      <c r="I28" s="225"/>
      <c r="J28" s="142" t="s">
        <v>22</v>
      </c>
      <c r="K28" s="18" t="s">
        <v>92</v>
      </c>
      <c r="L28" s="197"/>
      <c r="M28" s="271"/>
      <c r="N28" s="271"/>
      <c r="O28" s="289"/>
      <c r="P28" s="292"/>
    </row>
    <row r="29" spans="1:21" ht="24" x14ac:dyDescent="0.25">
      <c r="A29" s="200"/>
      <c r="B29" s="61"/>
      <c r="C29" s="203"/>
      <c r="D29" s="206"/>
      <c r="E29" s="209"/>
      <c r="F29" s="227" t="s">
        <v>93</v>
      </c>
      <c r="G29" s="229">
        <v>28000</v>
      </c>
      <c r="H29" s="212"/>
      <c r="I29" s="225"/>
      <c r="J29" s="142" t="s">
        <v>24</v>
      </c>
      <c r="K29" s="16" t="s">
        <v>94</v>
      </c>
      <c r="L29" s="197"/>
      <c r="M29" s="271"/>
      <c r="N29" s="271"/>
      <c r="O29" s="289"/>
      <c r="P29" s="292"/>
    </row>
    <row r="30" spans="1:21" ht="24" x14ac:dyDescent="0.25">
      <c r="A30" s="201"/>
      <c r="B30" s="63"/>
      <c r="C30" s="204"/>
      <c r="D30" s="207"/>
      <c r="E30" s="210"/>
      <c r="F30" s="228"/>
      <c r="G30" s="230"/>
      <c r="H30" s="213"/>
      <c r="I30" s="226"/>
      <c r="J30" s="64"/>
      <c r="K30" s="134"/>
      <c r="L30" s="198"/>
      <c r="M30" s="272"/>
      <c r="N30" s="272"/>
      <c r="O30" s="290"/>
      <c r="P30" s="293"/>
    </row>
    <row r="31" spans="1:21" ht="24" customHeight="1" x14ac:dyDescent="0.25">
      <c r="A31" s="199">
        <v>7</v>
      </c>
      <c r="B31" s="58" t="s">
        <v>95</v>
      </c>
      <c r="C31" s="202">
        <v>21600</v>
      </c>
      <c r="D31" s="205">
        <f>C31*1.07</f>
        <v>23112</v>
      </c>
      <c r="E31" s="208" t="s">
        <v>21</v>
      </c>
      <c r="F31" s="239" t="s">
        <v>96</v>
      </c>
      <c r="G31" s="236">
        <v>23112</v>
      </c>
      <c r="H31" s="231" t="s">
        <v>96</v>
      </c>
      <c r="I31" s="224">
        <v>23112</v>
      </c>
      <c r="J31" s="60"/>
      <c r="K31" s="132"/>
      <c r="L31" s="196" t="s">
        <v>179</v>
      </c>
      <c r="M31" s="273" t="s">
        <v>23</v>
      </c>
      <c r="N31" s="270"/>
      <c r="O31" s="288">
        <v>243162</v>
      </c>
      <c r="P31" s="291" t="s">
        <v>196</v>
      </c>
    </row>
    <row r="32" spans="1:21" ht="24" x14ac:dyDescent="0.55000000000000004">
      <c r="A32" s="200"/>
      <c r="B32" s="61" t="s">
        <v>97</v>
      </c>
      <c r="C32" s="203"/>
      <c r="D32" s="206"/>
      <c r="E32" s="209"/>
      <c r="F32" s="240"/>
      <c r="G32" s="237"/>
      <c r="H32" s="232"/>
      <c r="I32" s="225"/>
      <c r="J32" s="142" t="s">
        <v>22</v>
      </c>
      <c r="K32" s="18" t="s">
        <v>98</v>
      </c>
      <c r="L32" s="197"/>
      <c r="M32" s="271"/>
      <c r="N32" s="271"/>
      <c r="O32" s="289"/>
      <c r="P32" s="292"/>
    </row>
    <row r="33" spans="1:16" ht="24" x14ac:dyDescent="0.25">
      <c r="A33" s="200"/>
      <c r="B33" s="61" t="s">
        <v>99</v>
      </c>
      <c r="C33" s="203"/>
      <c r="D33" s="206"/>
      <c r="E33" s="209"/>
      <c r="F33" s="142" t="s">
        <v>100</v>
      </c>
      <c r="G33" s="140">
        <v>24893.55</v>
      </c>
      <c r="H33" s="232"/>
      <c r="I33" s="225"/>
      <c r="J33" s="142" t="s">
        <v>24</v>
      </c>
      <c r="K33" s="16" t="s">
        <v>101</v>
      </c>
      <c r="L33" s="197"/>
      <c r="M33" s="271"/>
      <c r="N33" s="271"/>
      <c r="O33" s="289"/>
      <c r="P33" s="292"/>
    </row>
    <row r="34" spans="1:16" ht="24" x14ac:dyDescent="0.25">
      <c r="A34" s="201"/>
      <c r="B34" s="63"/>
      <c r="C34" s="204"/>
      <c r="D34" s="207"/>
      <c r="E34" s="210"/>
      <c r="F34" s="143" t="s">
        <v>102</v>
      </c>
      <c r="G34" s="141">
        <v>26097.3</v>
      </c>
      <c r="H34" s="233"/>
      <c r="I34" s="226"/>
      <c r="J34" s="64"/>
      <c r="K34" s="134"/>
      <c r="L34" s="198"/>
      <c r="M34" s="272"/>
      <c r="N34" s="272"/>
      <c r="O34" s="290"/>
      <c r="P34" s="293"/>
    </row>
    <row r="35" spans="1:16" ht="24" customHeight="1" x14ac:dyDescent="0.25">
      <c r="A35" s="199">
        <v>8</v>
      </c>
      <c r="B35" s="58" t="s">
        <v>178</v>
      </c>
      <c r="C35" s="202">
        <v>400000</v>
      </c>
      <c r="D35" s="205">
        <v>425698.43</v>
      </c>
      <c r="E35" s="208" t="s">
        <v>21</v>
      </c>
      <c r="F35" s="223" t="s">
        <v>103</v>
      </c>
      <c r="G35" s="236">
        <v>417194.07</v>
      </c>
      <c r="H35" s="223" t="s">
        <v>103</v>
      </c>
      <c r="I35" s="236">
        <v>417194.07</v>
      </c>
      <c r="J35" s="60"/>
      <c r="K35" s="132"/>
      <c r="L35" s="196" t="s">
        <v>175</v>
      </c>
      <c r="M35" s="273" t="s">
        <v>23</v>
      </c>
      <c r="N35" s="270"/>
      <c r="O35" s="288">
        <v>243162</v>
      </c>
      <c r="P35" s="291" t="s">
        <v>196</v>
      </c>
    </row>
    <row r="36" spans="1:16" ht="24" x14ac:dyDescent="0.55000000000000004">
      <c r="A36" s="200"/>
      <c r="B36" s="61" t="s">
        <v>48</v>
      </c>
      <c r="C36" s="203"/>
      <c r="D36" s="206"/>
      <c r="E36" s="209"/>
      <c r="F36" s="234"/>
      <c r="G36" s="237"/>
      <c r="H36" s="234"/>
      <c r="I36" s="237"/>
      <c r="J36" s="142" t="s">
        <v>25</v>
      </c>
      <c r="K36" s="18" t="s">
        <v>104</v>
      </c>
      <c r="L36" s="197"/>
      <c r="M36" s="271"/>
      <c r="N36" s="271"/>
      <c r="O36" s="289"/>
      <c r="P36" s="292"/>
    </row>
    <row r="37" spans="1:16" ht="24" x14ac:dyDescent="0.25">
      <c r="A37" s="200"/>
      <c r="B37" s="61" t="s">
        <v>105</v>
      </c>
      <c r="C37" s="203"/>
      <c r="D37" s="206"/>
      <c r="E37" s="209"/>
      <c r="F37" s="234"/>
      <c r="G37" s="237"/>
      <c r="H37" s="234"/>
      <c r="I37" s="237"/>
      <c r="J37" s="142" t="s">
        <v>24</v>
      </c>
      <c r="K37" s="16" t="s">
        <v>106</v>
      </c>
      <c r="L37" s="197"/>
      <c r="M37" s="271"/>
      <c r="N37" s="271"/>
      <c r="O37" s="289"/>
      <c r="P37" s="292"/>
    </row>
    <row r="38" spans="1:16" ht="24" x14ac:dyDescent="0.25">
      <c r="A38" s="201"/>
      <c r="B38" s="63"/>
      <c r="C38" s="204"/>
      <c r="D38" s="207"/>
      <c r="E38" s="210"/>
      <c r="F38" s="235"/>
      <c r="G38" s="238"/>
      <c r="H38" s="235"/>
      <c r="I38" s="238"/>
      <c r="J38" s="64"/>
      <c r="K38" s="134"/>
      <c r="L38" s="198"/>
      <c r="M38" s="272"/>
      <c r="N38" s="272"/>
      <c r="O38" s="290"/>
      <c r="P38" s="293"/>
    </row>
    <row r="39" spans="1:16" ht="24" customHeight="1" x14ac:dyDescent="0.25">
      <c r="A39" s="199">
        <v>9</v>
      </c>
      <c r="B39" s="58" t="s">
        <v>107</v>
      </c>
      <c r="C39" s="202">
        <v>40992</v>
      </c>
      <c r="D39" s="205">
        <f>C39*1.07</f>
        <v>43861.440000000002</v>
      </c>
      <c r="E39" s="208" t="s">
        <v>21</v>
      </c>
      <c r="F39" s="239" t="s">
        <v>108</v>
      </c>
      <c r="G39" s="236">
        <v>43861.440000000002</v>
      </c>
      <c r="H39" s="231" t="s">
        <v>108</v>
      </c>
      <c r="I39" s="224">
        <v>43861.440000000002</v>
      </c>
      <c r="J39" s="60"/>
      <c r="K39" s="132"/>
      <c r="L39" s="196" t="s">
        <v>174</v>
      </c>
      <c r="M39" s="274"/>
      <c r="N39" s="273" t="s">
        <v>23</v>
      </c>
      <c r="O39" s="288">
        <v>243162</v>
      </c>
      <c r="P39" s="291" t="s">
        <v>196</v>
      </c>
    </row>
    <row r="40" spans="1:16" ht="24" x14ac:dyDescent="0.55000000000000004">
      <c r="A40" s="200"/>
      <c r="B40" s="61" t="s">
        <v>109</v>
      </c>
      <c r="C40" s="203"/>
      <c r="D40" s="206"/>
      <c r="E40" s="209"/>
      <c r="F40" s="240"/>
      <c r="G40" s="237"/>
      <c r="H40" s="232"/>
      <c r="I40" s="225"/>
      <c r="J40" s="142" t="s">
        <v>22</v>
      </c>
      <c r="K40" s="18" t="s">
        <v>110</v>
      </c>
      <c r="L40" s="197"/>
      <c r="M40" s="275"/>
      <c r="N40" s="271"/>
      <c r="O40" s="289"/>
      <c r="P40" s="292"/>
    </row>
    <row r="41" spans="1:16" ht="24" x14ac:dyDescent="0.25">
      <c r="A41" s="200"/>
      <c r="B41" s="61"/>
      <c r="C41" s="203"/>
      <c r="D41" s="206"/>
      <c r="E41" s="209"/>
      <c r="F41" s="142" t="s">
        <v>111</v>
      </c>
      <c r="G41" s="62">
        <v>48535.199999999997</v>
      </c>
      <c r="H41" s="232"/>
      <c r="I41" s="225"/>
      <c r="J41" s="142" t="s">
        <v>24</v>
      </c>
      <c r="K41" s="16" t="s">
        <v>112</v>
      </c>
      <c r="L41" s="197"/>
      <c r="M41" s="275"/>
      <c r="N41" s="271"/>
      <c r="O41" s="289"/>
      <c r="P41" s="292"/>
    </row>
    <row r="42" spans="1:16" ht="24" x14ac:dyDescent="0.25">
      <c r="A42" s="201"/>
      <c r="B42" s="63"/>
      <c r="C42" s="204"/>
      <c r="D42" s="207"/>
      <c r="E42" s="210"/>
      <c r="F42" s="143" t="s">
        <v>113</v>
      </c>
      <c r="G42" s="65">
        <v>52654.7</v>
      </c>
      <c r="H42" s="233"/>
      <c r="I42" s="226"/>
      <c r="J42" s="64"/>
      <c r="K42" s="134"/>
      <c r="L42" s="198"/>
      <c r="M42" s="243"/>
      <c r="N42" s="272"/>
      <c r="O42" s="290"/>
      <c r="P42" s="293"/>
    </row>
    <row r="43" spans="1:16" ht="24" customHeight="1" x14ac:dyDescent="0.25">
      <c r="A43" s="199">
        <v>10</v>
      </c>
      <c r="B43" s="58" t="s">
        <v>114</v>
      </c>
      <c r="C43" s="202">
        <v>94760</v>
      </c>
      <c r="D43" s="205">
        <v>94627.91</v>
      </c>
      <c r="E43" s="208" t="s">
        <v>21</v>
      </c>
      <c r="F43" s="239" t="s">
        <v>108</v>
      </c>
      <c r="G43" s="236">
        <v>94627.91</v>
      </c>
      <c r="H43" s="231" t="s">
        <v>108</v>
      </c>
      <c r="I43" s="224">
        <v>94627.91</v>
      </c>
      <c r="J43" s="60"/>
      <c r="K43" s="132"/>
      <c r="L43" s="196" t="s">
        <v>174</v>
      </c>
      <c r="M43" s="274"/>
      <c r="N43" s="273" t="s">
        <v>23</v>
      </c>
      <c r="O43" s="288">
        <v>243162</v>
      </c>
      <c r="P43" s="291" t="s">
        <v>196</v>
      </c>
    </row>
    <row r="44" spans="1:16" ht="24" x14ac:dyDescent="0.55000000000000004">
      <c r="A44" s="200"/>
      <c r="B44" s="61" t="s">
        <v>115</v>
      </c>
      <c r="C44" s="203"/>
      <c r="D44" s="206"/>
      <c r="E44" s="209"/>
      <c r="F44" s="240"/>
      <c r="G44" s="237"/>
      <c r="H44" s="232"/>
      <c r="I44" s="225"/>
      <c r="J44" s="142" t="s">
        <v>22</v>
      </c>
      <c r="K44" s="18" t="s">
        <v>116</v>
      </c>
      <c r="L44" s="197"/>
      <c r="M44" s="275"/>
      <c r="N44" s="271"/>
      <c r="O44" s="289"/>
      <c r="P44" s="292"/>
    </row>
    <row r="45" spans="1:16" ht="24" x14ac:dyDescent="0.25">
      <c r="A45" s="200"/>
      <c r="B45" s="61"/>
      <c r="C45" s="203"/>
      <c r="D45" s="206"/>
      <c r="E45" s="209"/>
      <c r="F45" s="142" t="s">
        <v>111</v>
      </c>
      <c r="G45" s="62">
        <v>95609.85</v>
      </c>
      <c r="H45" s="232"/>
      <c r="I45" s="225"/>
      <c r="J45" s="142" t="s">
        <v>24</v>
      </c>
      <c r="K45" s="16" t="s">
        <v>112</v>
      </c>
      <c r="L45" s="197"/>
      <c r="M45" s="275"/>
      <c r="N45" s="271"/>
      <c r="O45" s="289"/>
      <c r="P45" s="292"/>
    </row>
    <row r="46" spans="1:16" ht="24" x14ac:dyDescent="0.25">
      <c r="A46" s="201"/>
      <c r="B46" s="63"/>
      <c r="C46" s="204"/>
      <c r="D46" s="207"/>
      <c r="E46" s="210"/>
      <c r="F46" s="143" t="s">
        <v>113</v>
      </c>
      <c r="G46" s="65">
        <v>96723.45</v>
      </c>
      <c r="H46" s="233"/>
      <c r="I46" s="226"/>
      <c r="J46" s="64"/>
      <c r="K46" s="134"/>
      <c r="L46" s="198"/>
      <c r="M46" s="243"/>
      <c r="N46" s="272"/>
      <c r="O46" s="290"/>
      <c r="P46" s="293"/>
    </row>
    <row r="47" spans="1:16" ht="24" customHeight="1" x14ac:dyDescent="0.25">
      <c r="A47" s="267">
        <v>11</v>
      </c>
      <c r="B47" s="15" t="s">
        <v>117</v>
      </c>
      <c r="C47" s="205">
        <v>26000</v>
      </c>
      <c r="D47" s="205">
        <f>C47*1.07</f>
        <v>27820</v>
      </c>
      <c r="E47" s="208" t="s">
        <v>21</v>
      </c>
      <c r="F47" s="132" t="s">
        <v>73</v>
      </c>
      <c r="G47" s="59">
        <v>27820</v>
      </c>
      <c r="H47" s="231" t="s">
        <v>73</v>
      </c>
      <c r="I47" s="224">
        <v>27820</v>
      </c>
      <c r="J47" s="132"/>
      <c r="K47" s="132"/>
      <c r="L47" s="196" t="s">
        <v>174</v>
      </c>
      <c r="M47" s="276" t="s">
        <v>23</v>
      </c>
      <c r="N47" s="270"/>
      <c r="O47" s="294">
        <v>243162</v>
      </c>
      <c r="P47" s="291" t="s">
        <v>196</v>
      </c>
    </row>
    <row r="48" spans="1:16" ht="24" x14ac:dyDescent="0.55000000000000004">
      <c r="A48" s="268"/>
      <c r="B48" s="16" t="s">
        <v>118</v>
      </c>
      <c r="C48" s="206"/>
      <c r="D48" s="206"/>
      <c r="E48" s="209"/>
      <c r="F48" s="142" t="s">
        <v>75</v>
      </c>
      <c r="G48" s="62">
        <v>30816</v>
      </c>
      <c r="H48" s="232"/>
      <c r="I48" s="249"/>
      <c r="J48" s="142" t="s">
        <v>22</v>
      </c>
      <c r="K48" s="18" t="s">
        <v>119</v>
      </c>
      <c r="L48" s="197"/>
      <c r="M48" s="275"/>
      <c r="N48" s="271"/>
      <c r="O48" s="295"/>
      <c r="P48" s="292"/>
    </row>
    <row r="49" spans="1:16" ht="24" x14ac:dyDescent="0.25">
      <c r="A49" s="269"/>
      <c r="B49" s="20" t="s">
        <v>120</v>
      </c>
      <c r="C49" s="207"/>
      <c r="D49" s="207"/>
      <c r="E49" s="210"/>
      <c r="F49" s="143" t="s">
        <v>77</v>
      </c>
      <c r="G49" s="141">
        <v>32100</v>
      </c>
      <c r="H49" s="233"/>
      <c r="I49" s="250"/>
      <c r="J49" s="143" t="s">
        <v>24</v>
      </c>
      <c r="K49" s="20" t="s">
        <v>52</v>
      </c>
      <c r="L49" s="198"/>
      <c r="M49" s="243"/>
      <c r="N49" s="272"/>
      <c r="O49" s="296"/>
      <c r="P49" s="293"/>
    </row>
    <row r="50" spans="1:16" ht="24" customHeight="1" x14ac:dyDescent="0.25">
      <c r="A50" s="267">
        <v>12</v>
      </c>
      <c r="B50" s="58" t="s">
        <v>33</v>
      </c>
      <c r="C50" s="202">
        <v>360000</v>
      </c>
      <c r="D50" s="205">
        <v>349702</v>
      </c>
      <c r="E50" s="208" t="s">
        <v>21</v>
      </c>
      <c r="F50" s="223" t="s">
        <v>30</v>
      </c>
      <c r="G50" s="236">
        <v>344314</v>
      </c>
      <c r="H50" s="223" t="s">
        <v>30</v>
      </c>
      <c r="I50" s="237">
        <v>344314</v>
      </c>
      <c r="J50" s="133"/>
      <c r="K50" s="133"/>
      <c r="L50" s="196" t="s">
        <v>36</v>
      </c>
      <c r="M50" s="273" t="s">
        <v>23</v>
      </c>
      <c r="N50" s="270"/>
      <c r="O50" s="288">
        <v>243162</v>
      </c>
      <c r="P50" s="291" t="s">
        <v>196</v>
      </c>
    </row>
    <row r="51" spans="1:16" ht="24" x14ac:dyDescent="0.55000000000000004">
      <c r="A51" s="268"/>
      <c r="B51" s="61" t="s">
        <v>37</v>
      </c>
      <c r="C51" s="203"/>
      <c r="D51" s="206"/>
      <c r="E51" s="209"/>
      <c r="F51" s="234"/>
      <c r="G51" s="237"/>
      <c r="H51" s="234"/>
      <c r="I51" s="237"/>
      <c r="J51" s="142" t="s">
        <v>25</v>
      </c>
      <c r="K51" s="18" t="s">
        <v>121</v>
      </c>
      <c r="L51" s="197"/>
      <c r="M51" s="271"/>
      <c r="N51" s="271"/>
      <c r="O51" s="289"/>
      <c r="P51" s="292"/>
    </row>
    <row r="52" spans="1:16" ht="24" x14ac:dyDescent="0.25">
      <c r="A52" s="268"/>
      <c r="B52" s="61" t="s">
        <v>122</v>
      </c>
      <c r="C52" s="203"/>
      <c r="D52" s="206"/>
      <c r="E52" s="209"/>
      <c r="F52" s="234"/>
      <c r="G52" s="237"/>
      <c r="H52" s="234"/>
      <c r="I52" s="237"/>
      <c r="J52" s="142" t="s">
        <v>24</v>
      </c>
      <c r="K52" s="16" t="s">
        <v>123</v>
      </c>
      <c r="L52" s="197"/>
      <c r="M52" s="271"/>
      <c r="N52" s="271"/>
      <c r="O52" s="289"/>
      <c r="P52" s="292"/>
    </row>
    <row r="53" spans="1:16" ht="24" x14ac:dyDescent="0.25">
      <c r="A53" s="269"/>
      <c r="B53" s="63"/>
      <c r="C53" s="204"/>
      <c r="D53" s="206"/>
      <c r="E53" s="209"/>
      <c r="F53" s="235"/>
      <c r="G53" s="238"/>
      <c r="H53" s="235"/>
      <c r="I53" s="238"/>
      <c r="J53" s="133"/>
      <c r="K53" s="133"/>
      <c r="L53" s="198"/>
      <c r="M53" s="272"/>
      <c r="N53" s="272"/>
      <c r="O53" s="290"/>
      <c r="P53" s="293"/>
    </row>
    <row r="54" spans="1:16" ht="24" customHeight="1" x14ac:dyDescent="0.25">
      <c r="A54" s="268">
        <v>13</v>
      </c>
      <c r="B54" s="16" t="s">
        <v>124</v>
      </c>
      <c r="C54" s="205">
        <v>69700</v>
      </c>
      <c r="D54" s="205">
        <v>72760</v>
      </c>
      <c r="E54" s="208" t="s">
        <v>21</v>
      </c>
      <c r="F54" s="136" t="s">
        <v>125</v>
      </c>
      <c r="G54" s="137">
        <v>72760</v>
      </c>
      <c r="H54" s="239" t="s">
        <v>125</v>
      </c>
      <c r="I54" s="248">
        <v>72760</v>
      </c>
      <c r="J54" s="132"/>
      <c r="K54" s="132"/>
      <c r="L54" s="196" t="s">
        <v>174</v>
      </c>
      <c r="M54" s="274"/>
      <c r="N54" s="273" t="s">
        <v>23</v>
      </c>
      <c r="O54" s="288">
        <v>243162</v>
      </c>
      <c r="P54" s="291" t="s">
        <v>196</v>
      </c>
    </row>
    <row r="55" spans="1:16" ht="24" x14ac:dyDescent="0.55000000000000004">
      <c r="A55" s="268"/>
      <c r="B55" s="16" t="s">
        <v>126</v>
      </c>
      <c r="C55" s="206"/>
      <c r="D55" s="206"/>
      <c r="E55" s="209"/>
      <c r="F55" s="138" t="s">
        <v>127</v>
      </c>
      <c r="G55" s="140">
        <v>90950</v>
      </c>
      <c r="H55" s="240"/>
      <c r="I55" s="249"/>
      <c r="J55" s="142" t="s">
        <v>22</v>
      </c>
      <c r="K55" s="18" t="s">
        <v>128</v>
      </c>
      <c r="L55" s="197"/>
      <c r="M55" s="275"/>
      <c r="N55" s="271"/>
      <c r="O55" s="289"/>
      <c r="P55" s="292"/>
    </row>
    <row r="56" spans="1:16" ht="24" x14ac:dyDescent="0.25">
      <c r="A56" s="268"/>
      <c r="B56" s="16" t="s">
        <v>129</v>
      </c>
      <c r="C56" s="206"/>
      <c r="D56" s="206"/>
      <c r="E56" s="209"/>
      <c r="F56" s="138" t="s">
        <v>130</v>
      </c>
      <c r="G56" s="140">
        <v>93090</v>
      </c>
      <c r="H56" s="240"/>
      <c r="I56" s="249"/>
      <c r="J56" s="142" t="s">
        <v>24</v>
      </c>
      <c r="K56" s="16" t="s">
        <v>131</v>
      </c>
      <c r="L56" s="197"/>
      <c r="M56" s="275"/>
      <c r="N56" s="271"/>
      <c r="O56" s="289"/>
      <c r="P56" s="292"/>
    </row>
    <row r="57" spans="1:16" ht="24" x14ac:dyDescent="0.25">
      <c r="A57" s="269"/>
      <c r="B57" s="143"/>
      <c r="C57" s="206"/>
      <c r="D57" s="206"/>
      <c r="E57" s="209"/>
      <c r="F57" s="139" t="s">
        <v>132</v>
      </c>
      <c r="G57" s="141">
        <v>94160</v>
      </c>
      <c r="H57" s="261"/>
      <c r="I57" s="249"/>
      <c r="J57" s="134"/>
      <c r="K57" s="42"/>
      <c r="L57" s="198"/>
      <c r="M57" s="243"/>
      <c r="N57" s="272"/>
      <c r="O57" s="290"/>
      <c r="P57" s="293"/>
    </row>
    <row r="58" spans="1:16" ht="24" customHeight="1" x14ac:dyDescent="0.55000000000000004">
      <c r="A58" s="199">
        <v>14</v>
      </c>
      <c r="B58" s="15" t="s">
        <v>53</v>
      </c>
      <c r="C58" s="205">
        <v>1150000</v>
      </c>
      <c r="D58" s="247">
        <v>1104141</v>
      </c>
      <c r="E58" s="208" t="s">
        <v>29</v>
      </c>
      <c r="F58" s="223" t="s">
        <v>54</v>
      </c>
      <c r="G58" s="236">
        <v>1095000</v>
      </c>
      <c r="H58" s="223" t="s">
        <v>54</v>
      </c>
      <c r="I58" s="248">
        <v>1090205</v>
      </c>
      <c r="J58" s="132"/>
      <c r="K58" s="132"/>
      <c r="L58" s="262" t="s">
        <v>170</v>
      </c>
      <c r="M58" s="36"/>
      <c r="N58" s="37"/>
      <c r="O58" s="288">
        <v>243162</v>
      </c>
      <c r="P58" s="291" t="s">
        <v>196</v>
      </c>
    </row>
    <row r="59" spans="1:16" ht="24" customHeight="1" x14ac:dyDescent="0.55000000000000004">
      <c r="A59" s="200"/>
      <c r="B59" s="16" t="s">
        <v>48</v>
      </c>
      <c r="C59" s="206"/>
      <c r="D59" s="227"/>
      <c r="E59" s="209"/>
      <c r="F59" s="235"/>
      <c r="G59" s="238"/>
      <c r="H59" s="234"/>
      <c r="I59" s="249"/>
      <c r="J59" s="142" t="s">
        <v>22</v>
      </c>
      <c r="K59" s="18" t="s">
        <v>55</v>
      </c>
      <c r="L59" s="263"/>
      <c r="M59" s="265" t="s">
        <v>23</v>
      </c>
      <c r="N59" s="265"/>
      <c r="O59" s="289"/>
      <c r="P59" s="292"/>
    </row>
    <row r="60" spans="1:16" ht="24" customHeight="1" x14ac:dyDescent="0.25">
      <c r="A60" s="200"/>
      <c r="B60" s="16" t="s">
        <v>56</v>
      </c>
      <c r="C60" s="206"/>
      <c r="D60" s="227"/>
      <c r="E60" s="209"/>
      <c r="F60" s="241" t="s">
        <v>57</v>
      </c>
      <c r="G60" s="229">
        <v>1101000</v>
      </c>
      <c r="H60" s="234"/>
      <c r="I60" s="249"/>
      <c r="J60" s="135" t="s">
        <v>24</v>
      </c>
      <c r="K60" s="16" t="s">
        <v>58</v>
      </c>
      <c r="L60" s="263"/>
      <c r="M60" s="266"/>
      <c r="N60" s="265"/>
      <c r="O60" s="289"/>
      <c r="P60" s="292"/>
    </row>
    <row r="61" spans="1:16" ht="39.75" x14ac:dyDescent="0.25">
      <c r="A61" s="201"/>
      <c r="B61" s="20"/>
      <c r="C61" s="207"/>
      <c r="D61" s="228"/>
      <c r="E61" s="210"/>
      <c r="F61" s="242"/>
      <c r="G61" s="230"/>
      <c r="H61" s="235"/>
      <c r="I61" s="250"/>
      <c r="J61" s="143"/>
      <c r="K61" s="20"/>
      <c r="L61" s="264"/>
      <c r="M61" s="38"/>
      <c r="N61" s="39"/>
      <c r="O61" s="290"/>
      <c r="P61" s="293"/>
    </row>
    <row r="62" spans="1:16" ht="24" customHeight="1" x14ac:dyDescent="0.55000000000000004">
      <c r="A62" s="219">
        <v>15</v>
      </c>
      <c r="B62" s="15" t="s">
        <v>38</v>
      </c>
      <c r="C62" s="251">
        <v>2099280.37</v>
      </c>
      <c r="D62" s="251">
        <v>2246230</v>
      </c>
      <c r="E62" s="259" t="s">
        <v>34</v>
      </c>
      <c r="F62" s="223" t="s">
        <v>30</v>
      </c>
      <c r="G62" s="236">
        <v>2200000</v>
      </c>
      <c r="H62" s="223" t="s">
        <v>30</v>
      </c>
      <c r="I62" s="224">
        <v>2196035</v>
      </c>
      <c r="J62" s="47"/>
      <c r="K62" s="41"/>
      <c r="L62" s="262" t="s">
        <v>31</v>
      </c>
      <c r="M62" s="36"/>
      <c r="N62" s="277"/>
      <c r="O62" s="288">
        <v>243162</v>
      </c>
      <c r="P62" s="291" t="s">
        <v>196</v>
      </c>
    </row>
    <row r="63" spans="1:16" ht="24" customHeight="1" x14ac:dyDescent="0.55000000000000004">
      <c r="A63" s="257"/>
      <c r="B63" s="16" t="s">
        <v>26</v>
      </c>
      <c r="C63" s="252"/>
      <c r="D63" s="252"/>
      <c r="E63" s="241"/>
      <c r="F63" s="234"/>
      <c r="G63" s="237"/>
      <c r="H63" s="234"/>
      <c r="I63" s="225"/>
      <c r="J63" s="142" t="s">
        <v>25</v>
      </c>
      <c r="K63" s="18" t="s">
        <v>39</v>
      </c>
      <c r="L63" s="263"/>
      <c r="M63" s="265" t="s">
        <v>23</v>
      </c>
      <c r="N63" s="255"/>
      <c r="O63" s="289"/>
      <c r="P63" s="292"/>
    </row>
    <row r="64" spans="1:16" ht="24" customHeight="1" x14ac:dyDescent="0.25">
      <c r="A64" s="257"/>
      <c r="B64" s="16" t="s">
        <v>40</v>
      </c>
      <c r="C64" s="252"/>
      <c r="D64" s="252"/>
      <c r="E64" s="241"/>
      <c r="F64" s="234"/>
      <c r="G64" s="237"/>
      <c r="H64" s="234"/>
      <c r="I64" s="225"/>
      <c r="J64" s="142" t="s">
        <v>24</v>
      </c>
      <c r="K64" s="16" t="s">
        <v>41</v>
      </c>
      <c r="L64" s="263"/>
      <c r="M64" s="266"/>
      <c r="N64" s="255"/>
      <c r="O64" s="289"/>
      <c r="P64" s="292"/>
    </row>
    <row r="65" spans="1:19" ht="39.75" x14ac:dyDescent="0.25">
      <c r="A65" s="258"/>
      <c r="B65" s="20"/>
      <c r="C65" s="252"/>
      <c r="D65" s="252"/>
      <c r="E65" s="242"/>
      <c r="F65" s="234"/>
      <c r="G65" s="238"/>
      <c r="H65" s="235"/>
      <c r="I65" s="226"/>
      <c r="J65" s="53"/>
      <c r="K65" s="134"/>
      <c r="L65" s="264"/>
      <c r="M65" s="38"/>
      <c r="N65" s="255"/>
      <c r="O65" s="290"/>
      <c r="P65" s="293"/>
      <c r="R65" s="171" t="s">
        <v>197</v>
      </c>
      <c r="S65" s="165">
        <f>SUM('แบบ สขร. ต.ค. 65'!I58,'แบบ สขร. ต.ค. 65'!I70,'แบบ สขร. ต.ค. 65'!I89)</f>
        <v>9523145.4900000002</v>
      </c>
    </row>
    <row r="66" spans="1:19" ht="24" customHeight="1" x14ac:dyDescent="0.55000000000000004">
      <c r="A66" s="219">
        <v>16</v>
      </c>
      <c r="B66" s="15" t="s">
        <v>27</v>
      </c>
      <c r="C66" s="251">
        <v>2000000</v>
      </c>
      <c r="D66" s="251">
        <v>2139564.58</v>
      </c>
      <c r="E66" s="208" t="s">
        <v>34</v>
      </c>
      <c r="F66" s="239" t="s">
        <v>42</v>
      </c>
      <c r="G66" s="236">
        <v>2124564.58</v>
      </c>
      <c r="H66" s="231" t="s">
        <v>42</v>
      </c>
      <c r="I66" s="224">
        <v>2124130.83</v>
      </c>
      <c r="J66" s="47"/>
      <c r="K66" s="54"/>
      <c r="L66" s="262" t="s">
        <v>171</v>
      </c>
      <c r="M66" s="36"/>
      <c r="N66" s="277"/>
      <c r="O66" s="288">
        <v>243162</v>
      </c>
      <c r="P66" s="291" t="s">
        <v>196</v>
      </c>
    </row>
    <row r="67" spans="1:19" ht="24" customHeight="1" x14ac:dyDescent="0.55000000000000004">
      <c r="A67" s="257"/>
      <c r="B67" s="16" t="s">
        <v>26</v>
      </c>
      <c r="C67" s="252"/>
      <c r="D67" s="252"/>
      <c r="E67" s="209"/>
      <c r="F67" s="261"/>
      <c r="G67" s="238"/>
      <c r="H67" s="232"/>
      <c r="I67" s="225"/>
      <c r="J67" s="142" t="s">
        <v>22</v>
      </c>
      <c r="K67" s="18" t="s">
        <v>43</v>
      </c>
      <c r="L67" s="263"/>
      <c r="M67" s="265" t="s">
        <v>23</v>
      </c>
      <c r="N67" s="255"/>
      <c r="O67" s="289"/>
      <c r="P67" s="292"/>
    </row>
    <row r="68" spans="1:19" ht="24" customHeight="1" x14ac:dyDescent="0.25">
      <c r="A68" s="257"/>
      <c r="B68" s="16" t="s">
        <v>44</v>
      </c>
      <c r="C68" s="252"/>
      <c r="D68" s="252"/>
      <c r="E68" s="209"/>
      <c r="F68" s="241" t="s">
        <v>45</v>
      </c>
      <c r="G68" s="260">
        <v>2134564.58</v>
      </c>
      <c r="H68" s="232"/>
      <c r="I68" s="225"/>
      <c r="J68" s="135" t="s">
        <v>24</v>
      </c>
      <c r="K68" s="16" t="s">
        <v>41</v>
      </c>
      <c r="L68" s="263"/>
      <c r="M68" s="266"/>
      <c r="N68" s="255"/>
      <c r="O68" s="289"/>
      <c r="P68" s="292"/>
    </row>
    <row r="69" spans="1:19" ht="39.75" x14ac:dyDescent="0.25">
      <c r="A69" s="258"/>
      <c r="B69" s="20"/>
      <c r="C69" s="252"/>
      <c r="D69" s="252"/>
      <c r="E69" s="210"/>
      <c r="F69" s="242"/>
      <c r="G69" s="230"/>
      <c r="H69" s="233"/>
      <c r="I69" s="226"/>
      <c r="J69" s="48"/>
      <c r="K69" s="54"/>
      <c r="L69" s="264"/>
      <c r="M69" s="38"/>
      <c r="N69" s="256"/>
      <c r="O69" s="290"/>
      <c r="P69" s="293"/>
    </row>
    <row r="70" spans="1:19" ht="24" customHeight="1" x14ac:dyDescent="0.55000000000000004">
      <c r="A70" s="200">
        <v>17</v>
      </c>
      <c r="B70" s="16" t="s">
        <v>46</v>
      </c>
      <c r="C70" s="251">
        <v>2502229</v>
      </c>
      <c r="D70" s="251">
        <v>2677385.0299999998</v>
      </c>
      <c r="E70" s="209" t="s">
        <v>34</v>
      </c>
      <c r="F70" s="223" t="s">
        <v>47</v>
      </c>
      <c r="G70" s="236">
        <v>2608267.31</v>
      </c>
      <c r="H70" s="234" t="s">
        <v>47</v>
      </c>
      <c r="I70" s="249">
        <v>2598624.4700000002</v>
      </c>
      <c r="J70" s="132"/>
      <c r="K70" s="41"/>
      <c r="L70" s="262" t="s">
        <v>172</v>
      </c>
      <c r="M70" s="36"/>
      <c r="N70" s="255"/>
      <c r="O70" s="288">
        <v>243162</v>
      </c>
      <c r="P70" s="291" t="s">
        <v>196</v>
      </c>
    </row>
    <row r="71" spans="1:19" ht="24" customHeight="1" x14ac:dyDescent="0.55000000000000004">
      <c r="A71" s="200"/>
      <c r="B71" s="16" t="s">
        <v>48</v>
      </c>
      <c r="C71" s="252"/>
      <c r="D71" s="252"/>
      <c r="E71" s="209"/>
      <c r="F71" s="235"/>
      <c r="G71" s="238"/>
      <c r="H71" s="234"/>
      <c r="I71" s="249"/>
      <c r="J71" s="142" t="s">
        <v>22</v>
      </c>
      <c r="K71" s="18" t="s">
        <v>49</v>
      </c>
      <c r="L71" s="263"/>
      <c r="M71" s="265" t="s">
        <v>23</v>
      </c>
      <c r="N71" s="255"/>
      <c r="O71" s="289"/>
      <c r="P71" s="292"/>
    </row>
    <row r="72" spans="1:19" ht="24" customHeight="1" x14ac:dyDescent="0.25">
      <c r="A72" s="200"/>
      <c r="B72" s="16" t="s">
        <v>50</v>
      </c>
      <c r="C72" s="252"/>
      <c r="D72" s="252"/>
      <c r="E72" s="209"/>
      <c r="F72" s="241" t="s">
        <v>51</v>
      </c>
      <c r="G72" s="229">
        <v>2675385</v>
      </c>
      <c r="H72" s="234"/>
      <c r="I72" s="249"/>
      <c r="J72" s="142" t="s">
        <v>24</v>
      </c>
      <c r="K72" s="16" t="s">
        <v>52</v>
      </c>
      <c r="L72" s="263"/>
      <c r="M72" s="266"/>
      <c r="N72" s="255"/>
      <c r="O72" s="289"/>
      <c r="P72" s="292"/>
    </row>
    <row r="73" spans="1:19" ht="39.75" x14ac:dyDescent="0.25">
      <c r="A73" s="201"/>
      <c r="B73" s="134"/>
      <c r="C73" s="252"/>
      <c r="D73" s="252"/>
      <c r="E73" s="209"/>
      <c r="F73" s="242"/>
      <c r="G73" s="230"/>
      <c r="H73" s="235"/>
      <c r="I73" s="249"/>
      <c r="J73" s="134"/>
      <c r="K73" s="42"/>
      <c r="L73" s="264"/>
      <c r="M73" s="38"/>
      <c r="N73" s="256"/>
      <c r="O73" s="290"/>
      <c r="P73" s="293"/>
    </row>
    <row r="74" spans="1:19" ht="24" x14ac:dyDescent="0.55000000000000004">
      <c r="A74" s="25"/>
      <c r="B74" s="253" t="s">
        <v>195</v>
      </c>
      <c r="C74" s="253"/>
      <c r="D74" s="253"/>
      <c r="E74" s="253"/>
      <c r="F74" s="253"/>
      <c r="G74" s="253"/>
      <c r="H74" s="254"/>
      <c r="I74" s="26">
        <f>SUM(I8:I73)</f>
        <v>9523145.4900000002</v>
      </c>
      <c r="J74" s="27"/>
      <c r="K74" s="28"/>
      <c r="L74" s="170"/>
      <c r="M74" s="170"/>
      <c r="N74" s="170"/>
      <c r="O74" s="170"/>
      <c r="P74" s="170"/>
    </row>
  </sheetData>
  <mergeCells count="238">
    <mergeCell ref="O62:O65"/>
    <mergeCell ref="P62:P65"/>
    <mergeCell ref="O66:O69"/>
    <mergeCell ref="P66:P69"/>
    <mergeCell ref="O70:O73"/>
    <mergeCell ref="P70:P73"/>
    <mergeCell ref="O43:O46"/>
    <mergeCell ref="P43:P46"/>
    <mergeCell ref="O50:O53"/>
    <mergeCell ref="O54:O57"/>
    <mergeCell ref="P54:P57"/>
    <mergeCell ref="O58:O61"/>
    <mergeCell ref="P58:P61"/>
    <mergeCell ref="O47:O49"/>
    <mergeCell ref="P47:P49"/>
    <mergeCell ref="P50:P53"/>
    <mergeCell ref="O35:O38"/>
    <mergeCell ref="P35:P38"/>
    <mergeCell ref="O8:O11"/>
    <mergeCell ref="P8:P11"/>
    <mergeCell ref="O12:O15"/>
    <mergeCell ref="P12:P15"/>
    <mergeCell ref="O19:O22"/>
    <mergeCell ref="P19:P22"/>
    <mergeCell ref="O16:O18"/>
    <mergeCell ref="P16:P18"/>
    <mergeCell ref="M67:M68"/>
    <mergeCell ref="N70:N73"/>
    <mergeCell ref="M71:M72"/>
    <mergeCell ref="B74:H74"/>
    <mergeCell ref="N47:N49"/>
    <mergeCell ref="N50:N53"/>
    <mergeCell ref="N54:N57"/>
    <mergeCell ref="N59:N60"/>
    <mergeCell ref="N62:N65"/>
    <mergeCell ref="M63:M64"/>
    <mergeCell ref="F72:F73"/>
    <mergeCell ref="G72:G73"/>
    <mergeCell ref="F68:F69"/>
    <mergeCell ref="I62:I65"/>
    <mergeCell ref="L62:L65"/>
    <mergeCell ref="N12:N15"/>
    <mergeCell ref="N16:N18"/>
    <mergeCell ref="N19:N22"/>
    <mergeCell ref="N23:N26"/>
    <mergeCell ref="N27:N30"/>
    <mergeCell ref="N31:N34"/>
    <mergeCell ref="N35:N38"/>
    <mergeCell ref="G70:G71"/>
    <mergeCell ref="H70:H73"/>
    <mergeCell ref="I70:I73"/>
    <mergeCell ref="L70:L73"/>
    <mergeCell ref="L66:L69"/>
    <mergeCell ref="G68:G69"/>
    <mergeCell ref="G66:G67"/>
    <mergeCell ref="H66:H69"/>
    <mergeCell ref="I66:I69"/>
    <mergeCell ref="I58:I61"/>
    <mergeCell ref="L58:L61"/>
    <mergeCell ref="L47:L49"/>
    <mergeCell ref="L50:L53"/>
    <mergeCell ref="G39:G40"/>
    <mergeCell ref="H39:H42"/>
    <mergeCell ref="I39:I42"/>
    <mergeCell ref="N66:N69"/>
    <mergeCell ref="A70:A73"/>
    <mergeCell ref="C70:C73"/>
    <mergeCell ref="D70:D73"/>
    <mergeCell ref="E70:E73"/>
    <mergeCell ref="F70:F71"/>
    <mergeCell ref="A66:A69"/>
    <mergeCell ref="C66:C69"/>
    <mergeCell ref="D66:D69"/>
    <mergeCell ref="E66:E69"/>
    <mergeCell ref="F66:F67"/>
    <mergeCell ref="A62:A65"/>
    <mergeCell ref="C62:C65"/>
    <mergeCell ref="D62:D65"/>
    <mergeCell ref="E62:E65"/>
    <mergeCell ref="F62:F65"/>
    <mergeCell ref="G62:G65"/>
    <mergeCell ref="F58:F59"/>
    <mergeCell ref="G58:G59"/>
    <mergeCell ref="H58:H61"/>
    <mergeCell ref="F60:F61"/>
    <mergeCell ref="G60:G61"/>
    <mergeCell ref="H62:H65"/>
    <mergeCell ref="A54:A57"/>
    <mergeCell ref="C54:C57"/>
    <mergeCell ref="D54:D57"/>
    <mergeCell ref="E54:E57"/>
    <mergeCell ref="H54:H57"/>
    <mergeCell ref="I54:I57"/>
    <mergeCell ref="L54:L57"/>
    <mergeCell ref="F43:F44"/>
    <mergeCell ref="G43:G44"/>
    <mergeCell ref="H43:H46"/>
    <mergeCell ref="I43:I46"/>
    <mergeCell ref="L43:L46"/>
    <mergeCell ref="A47:A49"/>
    <mergeCell ref="C47:C49"/>
    <mergeCell ref="D47:D49"/>
    <mergeCell ref="E47:E49"/>
    <mergeCell ref="H47:H49"/>
    <mergeCell ref="I47:I49"/>
    <mergeCell ref="H35:H38"/>
    <mergeCell ref="I35:I38"/>
    <mergeCell ref="L35:L38"/>
    <mergeCell ref="M35:M38"/>
    <mergeCell ref="A39:A42"/>
    <mergeCell ref="C39:C42"/>
    <mergeCell ref="D39:D42"/>
    <mergeCell ref="E39:E42"/>
    <mergeCell ref="F39:F40"/>
    <mergeCell ref="A35:A38"/>
    <mergeCell ref="C35:C38"/>
    <mergeCell ref="D35:D38"/>
    <mergeCell ref="E35:E38"/>
    <mergeCell ref="F35:F38"/>
    <mergeCell ref="G35:G38"/>
    <mergeCell ref="G31:G32"/>
    <mergeCell ref="L19:L22"/>
    <mergeCell ref="A27:A30"/>
    <mergeCell ref="C27:C30"/>
    <mergeCell ref="D27:D30"/>
    <mergeCell ref="E27:E30"/>
    <mergeCell ref="H27:H30"/>
    <mergeCell ref="I27:I30"/>
    <mergeCell ref="F29:F30"/>
    <mergeCell ref="G29:G30"/>
    <mergeCell ref="H23:H26"/>
    <mergeCell ref="I23:I26"/>
    <mergeCell ref="L27:L30"/>
    <mergeCell ref="A19:A22"/>
    <mergeCell ref="C19:C22"/>
    <mergeCell ref="D19:D22"/>
    <mergeCell ref="E19:E22"/>
    <mergeCell ref="A8:A11"/>
    <mergeCell ref="C8:C11"/>
    <mergeCell ref="D8:D11"/>
    <mergeCell ref="E8:E11"/>
    <mergeCell ref="H8:H11"/>
    <mergeCell ref="M59:M60"/>
    <mergeCell ref="A58:A61"/>
    <mergeCell ref="C58:C61"/>
    <mergeCell ref="D58:D61"/>
    <mergeCell ref="E58:E61"/>
    <mergeCell ref="M54:M57"/>
    <mergeCell ref="G50:G53"/>
    <mergeCell ref="H50:H53"/>
    <mergeCell ref="I50:I53"/>
    <mergeCell ref="M50:M53"/>
    <mergeCell ref="M47:M49"/>
    <mergeCell ref="A50:A53"/>
    <mergeCell ref="C50:C53"/>
    <mergeCell ref="D50:D53"/>
    <mergeCell ref="E50:E53"/>
    <mergeCell ref="F50:F53"/>
    <mergeCell ref="A16:A18"/>
    <mergeCell ref="C16:C18"/>
    <mergeCell ref="D16:D18"/>
    <mergeCell ref="M43:M46"/>
    <mergeCell ref="N39:N42"/>
    <mergeCell ref="N43:N46"/>
    <mergeCell ref="O39:O42"/>
    <mergeCell ref="A43:A46"/>
    <mergeCell ref="C43:C46"/>
    <mergeCell ref="D43:D46"/>
    <mergeCell ref="E43:E46"/>
    <mergeCell ref="P39:P42"/>
    <mergeCell ref="L39:L42"/>
    <mergeCell ref="M39:M42"/>
    <mergeCell ref="M27:M30"/>
    <mergeCell ref="H31:H34"/>
    <mergeCell ref="A23:A26"/>
    <mergeCell ref="C23:C26"/>
    <mergeCell ref="D23:D26"/>
    <mergeCell ref="E23:E26"/>
    <mergeCell ref="O23:O26"/>
    <mergeCell ref="P23:P26"/>
    <mergeCell ref="L23:L26"/>
    <mergeCell ref="M23:M26"/>
    <mergeCell ref="F25:F26"/>
    <mergeCell ref="G25:G26"/>
    <mergeCell ref="I31:I34"/>
    <mergeCell ref="L31:L34"/>
    <mergeCell ref="M31:M34"/>
    <mergeCell ref="O27:O30"/>
    <mergeCell ref="P27:P30"/>
    <mergeCell ref="O31:O34"/>
    <mergeCell ref="P31:P34"/>
    <mergeCell ref="A31:A34"/>
    <mergeCell ref="C31:C34"/>
    <mergeCell ref="D31:D34"/>
    <mergeCell ref="E31:E34"/>
    <mergeCell ref="F31:F32"/>
    <mergeCell ref="L16:L18"/>
    <mergeCell ref="M16:M18"/>
    <mergeCell ref="M19:M22"/>
    <mergeCell ref="A12:A15"/>
    <mergeCell ref="C12:C15"/>
    <mergeCell ref="D12:D15"/>
    <mergeCell ref="E12:E15"/>
    <mergeCell ref="M12:M15"/>
    <mergeCell ref="F14:F15"/>
    <mergeCell ref="G14:G15"/>
    <mergeCell ref="E16:E18"/>
    <mergeCell ref="H16:H18"/>
    <mergeCell ref="I16:I18"/>
    <mergeCell ref="H12:H15"/>
    <mergeCell ref="I12:I15"/>
    <mergeCell ref="L12:L15"/>
    <mergeCell ref="F19:F22"/>
    <mergeCell ref="G19:G22"/>
    <mergeCell ref="H19:H22"/>
    <mergeCell ref="I19:I22"/>
    <mergeCell ref="I8:I11"/>
    <mergeCell ref="L8:L11"/>
    <mergeCell ref="M8:M11"/>
    <mergeCell ref="F10:F11"/>
    <mergeCell ref="G10:G11"/>
    <mergeCell ref="J6:J7"/>
    <mergeCell ref="K6:K7"/>
    <mergeCell ref="L6:L7"/>
    <mergeCell ref="M6:N6"/>
    <mergeCell ref="N8:N11"/>
    <mergeCell ref="O6:O7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</mergeCells>
  <pageMargins left="0.51181102362204722" right="0.31496062992125984" top="0.55118110236220474" bottom="0.35433070866141736" header="0.31496062992125984" footer="0.31496062992125984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L46"/>
  <sheetViews>
    <sheetView topLeftCell="B4" zoomScale="85" zoomScaleNormal="85" zoomScaleSheetLayoutView="100" workbookViewId="0">
      <pane ySplit="4" topLeftCell="A17" activePane="bottomLeft" state="frozen"/>
      <selection activeCell="R4" sqref="R4"/>
      <selection pane="bottomLeft" activeCell="F12" sqref="F12"/>
    </sheetView>
  </sheetViews>
  <sheetFormatPr defaultColWidth="8.75" defaultRowHeight="21.75" x14ac:dyDescent="0.5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2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38" x14ac:dyDescent="0.5">
      <c r="A1" s="185" t="s">
        <v>136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</row>
    <row r="2" spans="1:38" x14ac:dyDescent="0.5">
      <c r="A2" s="185" t="s">
        <v>137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</row>
    <row r="3" spans="1:38" x14ac:dyDescent="0.5">
      <c r="A3" s="186" t="s">
        <v>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</row>
    <row r="4" spans="1:38" x14ac:dyDescent="0.5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8" ht="33.75" customHeight="1" x14ac:dyDescent="0.5">
      <c r="A5" s="146"/>
      <c r="B5" s="146"/>
      <c r="C5" s="146"/>
      <c r="D5" s="146"/>
      <c r="E5" s="146"/>
      <c r="F5" s="187">
        <v>243162</v>
      </c>
      <c r="G5" s="188"/>
      <c r="H5" s="187">
        <v>243193</v>
      </c>
      <c r="I5" s="188"/>
      <c r="J5" s="187">
        <v>23712</v>
      </c>
      <c r="K5" s="188"/>
      <c r="L5" s="187">
        <v>23743</v>
      </c>
      <c r="M5" s="188"/>
      <c r="N5" s="187">
        <v>23774</v>
      </c>
      <c r="O5" s="188"/>
      <c r="P5" s="180">
        <v>23802</v>
      </c>
      <c r="Q5" s="181"/>
      <c r="R5" s="180">
        <v>23833</v>
      </c>
      <c r="S5" s="181"/>
      <c r="T5" s="180">
        <v>23863</v>
      </c>
      <c r="U5" s="181"/>
      <c r="V5" s="180">
        <v>23894</v>
      </c>
      <c r="W5" s="181"/>
      <c r="X5" s="180">
        <v>23924</v>
      </c>
      <c r="Y5" s="181"/>
      <c r="Z5" s="180">
        <v>23955</v>
      </c>
      <c r="AA5" s="181"/>
      <c r="AB5" s="180">
        <v>23986</v>
      </c>
      <c r="AC5" s="181"/>
      <c r="AD5" s="182" t="s">
        <v>239</v>
      </c>
      <c r="AE5" s="183"/>
      <c r="AF5" s="184"/>
    </row>
    <row r="6" spans="1:38" ht="36" customHeight="1" x14ac:dyDescent="0.5">
      <c r="A6" s="188" t="s">
        <v>138</v>
      </c>
      <c r="B6" s="188" t="s">
        <v>139</v>
      </c>
      <c r="C6" s="192" t="s">
        <v>140</v>
      </c>
      <c r="D6" s="193"/>
      <c r="E6" s="194"/>
      <c r="F6" s="194" t="s">
        <v>141</v>
      </c>
      <c r="G6" s="189" t="s">
        <v>142</v>
      </c>
      <c r="H6" s="189" t="s">
        <v>141</v>
      </c>
      <c r="I6" s="189" t="s">
        <v>142</v>
      </c>
      <c r="J6" s="189" t="s">
        <v>141</v>
      </c>
      <c r="K6" s="192" t="s">
        <v>142</v>
      </c>
      <c r="L6" s="190" t="s">
        <v>141</v>
      </c>
      <c r="M6" s="190" t="s">
        <v>142</v>
      </c>
      <c r="N6" s="190" t="s">
        <v>141</v>
      </c>
      <c r="O6" s="190" t="s">
        <v>142</v>
      </c>
      <c r="P6" s="190" t="s">
        <v>141</v>
      </c>
      <c r="Q6" s="190" t="s">
        <v>142</v>
      </c>
      <c r="R6" s="190" t="s">
        <v>141</v>
      </c>
      <c r="S6" s="190" t="s">
        <v>142</v>
      </c>
      <c r="T6" s="190" t="s">
        <v>141</v>
      </c>
      <c r="U6" s="190" t="s">
        <v>142</v>
      </c>
      <c r="V6" s="190" t="s">
        <v>141</v>
      </c>
      <c r="W6" s="190" t="s">
        <v>142</v>
      </c>
      <c r="X6" s="190" t="s">
        <v>141</v>
      </c>
      <c r="Y6" s="190" t="s">
        <v>142</v>
      </c>
      <c r="Z6" s="190" t="s">
        <v>141</v>
      </c>
      <c r="AA6" s="190" t="s">
        <v>142</v>
      </c>
      <c r="AB6" s="190" t="s">
        <v>141</v>
      </c>
      <c r="AC6" s="190" t="s">
        <v>142</v>
      </c>
      <c r="AD6" s="189" t="s">
        <v>143</v>
      </c>
      <c r="AE6" s="189" t="s">
        <v>144</v>
      </c>
      <c r="AF6" s="195" t="s">
        <v>145</v>
      </c>
    </row>
    <row r="7" spans="1:38" s="73" customFormat="1" ht="54" customHeight="1" x14ac:dyDescent="0.2">
      <c r="A7" s="188"/>
      <c r="B7" s="188"/>
      <c r="C7" s="147" t="s">
        <v>146</v>
      </c>
      <c r="D7" s="148" t="s">
        <v>141</v>
      </c>
      <c r="E7" s="148" t="s">
        <v>142</v>
      </c>
      <c r="F7" s="194"/>
      <c r="G7" s="189"/>
      <c r="H7" s="189"/>
      <c r="I7" s="189"/>
      <c r="J7" s="189"/>
      <c r="K7" s="192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89"/>
      <c r="AE7" s="189"/>
      <c r="AF7" s="195"/>
    </row>
    <row r="8" spans="1:38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38" x14ac:dyDescent="0.5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38" x14ac:dyDescent="0.5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/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1298053.27</v>
      </c>
      <c r="AE10" s="84">
        <f>F10+H10+J10+L10</f>
        <v>1298053.27</v>
      </c>
      <c r="AF10" s="90">
        <f>AE10/AD10</f>
        <v>1</v>
      </c>
      <c r="AI10" s="69">
        <v>386894.39</v>
      </c>
      <c r="AJ10" s="69">
        <v>321788.78999999998</v>
      </c>
      <c r="AK10" s="179">
        <v>234161.68</v>
      </c>
      <c r="AL10" s="179">
        <v>355208.41</v>
      </c>
    </row>
    <row r="11" spans="1:38" x14ac:dyDescent="0.5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5" si="0">F11+H11+J11+L11</f>
        <v>1798527</v>
      </c>
      <c r="AF11" s="90">
        <f t="shared" ref="AF11:AF36" si="1">AE11/AD11</f>
        <v>1</v>
      </c>
    </row>
    <row r="12" spans="1:38" x14ac:dyDescent="0.5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38" x14ac:dyDescent="0.5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38" x14ac:dyDescent="0.5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6" si="2">SUM(F14:AC14)</f>
        <v>0</v>
      </c>
      <c r="AE14" s="84">
        <f t="shared" si="0"/>
        <v>0</v>
      </c>
      <c r="AF14" s="90" t="e">
        <f t="shared" si="1"/>
        <v>#DIV/0!</v>
      </c>
    </row>
    <row r="15" spans="1:38" x14ac:dyDescent="0.5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38" x14ac:dyDescent="0.5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5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5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5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5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5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5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5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5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5">
      <c r="A25" s="82">
        <v>9</v>
      </c>
      <c r="B25" s="87" t="s">
        <v>240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5">
      <c r="A26" s="82">
        <v>10</v>
      </c>
      <c r="B26" s="87" t="s">
        <v>242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5">
      <c r="A27" s="82">
        <v>11</v>
      </c>
      <c r="B27" s="87" t="s">
        <v>241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5">
      <c r="A28" s="82"/>
      <c r="B28" s="87"/>
      <c r="C28" s="92"/>
      <c r="D28" s="85"/>
      <c r="E28" s="85"/>
      <c r="F28" s="88"/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0</v>
      </c>
      <c r="AE28" s="84">
        <f t="shared" si="0"/>
        <v>0</v>
      </c>
      <c r="AF28" s="90" t="e">
        <f t="shared" si="1"/>
        <v>#DIV/0!</v>
      </c>
    </row>
    <row r="29" spans="1:32" ht="18.75" customHeight="1" x14ac:dyDescent="0.5">
      <c r="A29" s="99"/>
      <c r="B29" s="100" t="s">
        <v>155</v>
      </c>
      <c r="C29" s="101"/>
      <c r="D29" s="102"/>
      <c r="E29" s="102"/>
      <c r="F29" s="103"/>
      <c r="G29" s="104"/>
      <c r="H29" s="104"/>
      <c r="I29" s="104"/>
      <c r="J29" s="105"/>
      <c r="K29" s="106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5"/>
      <c r="AE29" s="105">
        <f t="shared" si="0"/>
        <v>0</v>
      </c>
      <c r="AF29" s="107" t="e">
        <f t="shared" si="1"/>
        <v>#DIV/0!</v>
      </c>
    </row>
    <row r="30" spans="1:32" ht="18.75" customHeight="1" x14ac:dyDescent="0.5">
      <c r="A30" s="82">
        <v>1</v>
      </c>
      <c r="B30" s="87" t="s">
        <v>156</v>
      </c>
      <c r="C30" s="92">
        <v>0</v>
      </c>
      <c r="D30" s="85">
        <v>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5">
      <c r="A31" s="82">
        <v>2</v>
      </c>
      <c r="B31" s="87" t="s">
        <v>157</v>
      </c>
      <c r="C31" s="92">
        <v>400000</v>
      </c>
      <c r="D31" s="85">
        <v>400000</v>
      </c>
      <c r="E31" s="85"/>
      <c r="F31" s="88">
        <v>389901</v>
      </c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389901</v>
      </c>
      <c r="AE31" s="84">
        <f t="shared" si="0"/>
        <v>389901</v>
      </c>
      <c r="AF31" s="90">
        <f t="shared" si="1"/>
        <v>1</v>
      </c>
    </row>
    <row r="32" spans="1:32" ht="18.75" customHeight="1" x14ac:dyDescent="0.5">
      <c r="A32" s="82">
        <v>3</v>
      </c>
      <c r="B32" s="87" t="s">
        <v>158</v>
      </c>
      <c r="C32" s="92">
        <v>5239000</v>
      </c>
      <c r="D32" s="85">
        <v>5239000</v>
      </c>
      <c r="E32" s="85"/>
      <c r="F32" s="88">
        <f>2052369.16</f>
        <v>2052369.16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>SUM(F32:AC32)</f>
        <v>2052369.16</v>
      </c>
      <c r="AE32" s="84">
        <f t="shared" si="0"/>
        <v>2052369.16</v>
      </c>
      <c r="AF32" s="90">
        <f t="shared" si="1"/>
        <v>1</v>
      </c>
    </row>
    <row r="33" spans="1:32" x14ac:dyDescent="0.5">
      <c r="A33" s="82">
        <v>4</v>
      </c>
      <c r="B33" s="87" t="s">
        <v>159</v>
      </c>
      <c r="C33" s="92">
        <v>2000000</v>
      </c>
      <c r="D33" s="85">
        <v>2000000</v>
      </c>
      <c r="E33" s="85"/>
      <c r="F33" s="88">
        <f>1985169</f>
        <v>1985169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>SUM(F33:AC33)</f>
        <v>1985169</v>
      </c>
      <c r="AE33" s="84">
        <f t="shared" si="0"/>
        <v>1985169</v>
      </c>
      <c r="AF33" s="90">
        <f t="shared" si="1"/>
        <v>1</v>
      </c>
    </row>
    <row r="34" spans="1:32" x14ac:dyDescent="0.5">
      <c r="A34" s="82">
        <v>5</v>
      </c>
      <c r="B34" s="87" t="s">
        <v>160</v>
      </c>
      <c r="C34" s="92">
        <v>200000</v>
      </c>
      <c r="D34" s="85"/>
      <c r="E34" s="85">
        <v>17120</v>
      </c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/>
      <c r="AF34" s="90" t="e">
        <f t="shared" si="1"/>
        <v>#DIV/0!</v>
      </c>
    </row>
    <row r="35" spans="1:32" x14ac:dyDescent="0.5">
      <c r="A35" s="82"/>
      <c r="B35" s="87" t="s">
        <v>161</v>
      </c>
      <c r="C35" s="92">
        <v>520000</v>
      </c>
      <c r="D35" s="85">
        <v>520000</v>
      </c>
      <c r="E35" s="85">
        <v>55000</v>
      </c>
      <c r="F35" s="88">
        <f>16000+21600</f>
        <v>37600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37600</v>
      </c>
      <c r="AE35" s="84">
        <f t="shared" si="0"/>
        <v>37600</v>
      </c>
      <c r="AF35" s="90">
        <f t="shared" si="1"/>
        <v>1</v>
      </c>
    </row>
    <row r="36" spans="1:32" x14ac:dyDescent="0.5">
      <c r="A36" s="108"/>
      <c r="B36" s="109" t="s">
        <v>162</v>
      </c>
      <c r="C36" s="110"/>
      <c r="D36" s="111"/>
      <c r="E36" s="111"/>
      <c r="F36" s="112"/>
      <c r="G36" s="113"/>
      <c r="H36" s="113"/>
      <c r="I36" s="113"/>
      <c r="J36" s="111"/>
      <c r="K36" s="114"/>
      <c r="L36" s="111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1">
        <f t="shared" si="2"/>
        <v>0</v>
      </c>
      <c r="AE36" s="111">
        <f t="shared" ref="AE36" si="3">F36+H36+J36</f>
        <v>0</v>
      </c>
      <c r="AF36" s="115" t="e">
        <f t="shared" si="1"/>
        <v>#DIV/0!</v>
      </c>
    </row>
    <row r="37" spans="1:32" x14ac:dyDescent="0.5">
      <c r="A37" s="82"/>
      <c r="B37" s="83"/>
      <c r="C37" s="92"/>
      <c r="D37" s="84"/>
      <c r="E37" s="84"/>
      <c r="F37" s="116"/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/>
      <c r="AE37" s="84"/>
      <c r="AF37" s="90"/>
    </row>
    <row r="38" spans="1:32" s="119" customFormat="1" x14ac:dyDescent="0.5">
      <c r="A38" s="145"/>
      <c r="B38" s="145" t="s">
        <v>163</v>
      </c>
      <c r="C38" s="92">
        <f t="shared" ref="C38:AC38" si="4">SUM(C9:C36)</f>
        <v>111034864</v>
      </c>
      <c r="D38" s="92">
        <f t="shared" si="4"/>
        <v>109762030</v>
      </c>
      <c r="E38" s="92">
        <f t="shared" si="4"/>
        <v>1144954</v>
      </c>
      <c r="F38" s="92">
        <f t="shared" si="4"/>
        <v>8700195.6799999997</v>
      </c>
      <c r="G38" s="92">
        <f t="shared" si="4"/>
        <v>199940.3</v>
      </c>
      <c r="H38" s="92">
        <f t="shared" si="4"/>
        <v>2396177.09</v>
      </c>
      <c r="I38" s="92">
        <f t="shared" si="4"/>
        <v>862732</v>
      </c>
      <c r="J38" s="92">
        <f t="shared" si="4"/>
        <v>0</v>
      </c>
      <c r="K38" s="92">
        <f t="shared" si="4"/>
        <v>0</v>
      </c>
      <c r="L38" s="92">
        <f>SUM(L9:L36)</f>
        <v>0</v>
      </c>
      <c r="M38" s="92">
        <f t="shared" si="4"/>
        <v>0</v>
      </c>
      <c r="N38" s="92">
        <f t="shared" si="4"/>
        <v>0</v>
      </c>
      <c r="O38" s="92">
        <f t="shared" si="4"/>
        <v>0</v>
      </c>
      <c r="P38" s="92">
        <f t="shared" si="4"/>
        <v>0</v>
      </c>
      <c r="Q38" s="92">
        <f t="shared" si="4"/>
        <v>0</v>
      </c>
      <c r="R38" s="92">
        <f t="shared" si="4"/>
        <v>0</v>
      </c>
      <c r="S38" s="92">
        <f t="shared" si="4"/>
        <v>0</v>
      </c>
      <c r="T38" s="92">
        <f t="shared" si="4"/>
        <v>0</v>
      </c>
      <c r="U38" s="92">
        <f t="shared" si="4"/>
        <v>0</v>
      </c>
      <c r="V38" s="92">
        <f t="shared" si="4"/>
        <v>0</v>
      </c>
      <c r="W38" s="92">
        <f t="shared" si="4"/>
        <v>0</v>
      </c>
      <c r="X38" s="92">
        <f t="shared" si="4"/>
        <v>0</v>
      </c>
      <c r="Y38" s="92">
        <f t="shared" si="4"/>
        <v>0</v>
      </c>
      <c r="Z38" s="92">
        <f t="shared" si="4"/>
        <v>0</v>
      </c>
      <c r="AA38" s="92">
        <f t="shared" si="4"/>
        <v>0</v>
      </c>
      <c r="AB38" s="92">
        <f t="shared" si="4"/>
        <v>0</v>
      </c>
      <c r="AC38" s="92">
        <f t="shared" si="4"/>
        <v>0</v>
      </c>
      <c r="AD38" s="92">
        <f>SUM(AD9:AD35)</f>
        <v>12159045.07</v>
      </c>
      <c r="AE38" s="92">
        <f>SUM(AE9:AE35)</f>
        <v>11096372.77</v>
      </c>
      <c r="AF38" s="118">
        <f>AE38/AD38</f>
        <v>0.91260232247827333</v>
      </c>
    </row>
    <row r="39" spans="1:32" s="119" customFormat="1" x14ac:dyDescent="0.5">
      <c r="A39" s="146"/>
      <c r="B39" s="146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5">
      <c r="A40" s="122"/>
      <c r="B40" s="69" t="s">
        <v>164</v>
      </c>
      <c r="C40" s="69"/>
      <c r="D40" s="123">
        <f>D38</f>
        <v>109762030</v>
      </c>
      <c r="E40" s="124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69"/>
      <c r="AE40" s="69"/>
    </row>
    <row r="41" spans="1:32" ht="22.5" thickBot="1" x14ac:dyDescent="0.55000000000000004">
      <c r="B41" s="119" t="s">
        <v>165</v>
      </c>
      <c r="C41" s="69"/>
      <c r="D41" s="127">
        <f>SUM(D40*0.3)</f>
        <v>32928609</v>
      </c>
      <c r="E41" s="128"/>
      <c r="AD41" s="119"/>
      <c r="AE41" s="69"/>
    </row>
    <row r="42" spans="1:32" ht="22.5" thickTop="1" x14ac:dyDescent="0.5">
      <c r="C42" s="69"/>
      <c r="D42" s="69"/>
      <c r="E42" s="129"/>
      <c r="AD42" s="69"/>
      <c r="AE42" s="69"/>
      <c r="AF42" s="130"/>
    </row>
    <row r="43" spans="1:32" x14ac:dyDescent="0.5">
      <c r="B43" s="69" t="s">
        <v>166</v>
      </c>
      <c r="C43" s="69"/>
      <c r="D43" s="128">
        <f>SUM(AE38)</f>
        <v>11096372.77</v>
      </c>
      <c r="E43" s="130"/>
      <c r="L43" s="92"/>
    </row>
    <row r="44" spans="1:32" x14ac:dyDescent="0.5">
      <c r="B44" s="119" t="s">
        <v>167</v>
      </c>
      <c r="D44" s="131">
        <f>SUM(D43/D40)</f>
        <v>0.10109482095037783</v>
      </c>
    </row>
    <row r="46" spans="1:32" x14ac:dyDescent="0.5">
      <c r="B46" s="69" t="s">
        <v>168</v>
      </c>
      <c r="C46" s="69"/>
      <c r="D46" s="129">
        <f>D43-D41</f>
        <v>-21832236.23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42"/>
  <sheetViews>
    <sheetView tabSelected="1" zoomScale="70" zoomScaleNormal="70" workbookViewId="0">
      <selection activeCell="F14" sqref="F14"/>
    </sheetView>
  </sheetViews>
  <sheetFormatPr defaultColWidth="9.125" defaultRowHeight="24" x14ac:dyDescent="0.55000000000000004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55000000000000004">
      <c r="A2" s="217" t="s">
        <v>205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149" t="s">
        <v>0</v>
      </c>
    </row>
    <row r="3" spans="1:14" x14ac:dyDescent="0.55000000000000004">
      <c r="A3" s="217" t="s">
        <v>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1:14" x14ac:dyDescent="0.55000000000000004">
      <c r="A4" s="217" t="s">
        <v>199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1:14" x14ac:dyDescent="0.55000000000000004">
      <c r="A5" s="3"/>
      <c r="B5" s="149"/>
      <c r="C5" s="149"/>
      <c r="D5" s="149"/>
      <c r="E5" s="149"/>
      <c r="F5" s="149"/>
      <c r="G5" s="149"/>
      <c r="H5" s="149"/>
      <c r="I5" s="149"/>
      <c r="J5" s="149"/>
    </row>
    <row r="6" spans="1:14" ht="48" x14ac:dyDescent="0.55000000000000004">
      <c r="A6" s="218" t="s">
        <v>2</v>
      </c>
      <c r="B6" s="220" t="s">
        <v>3</v>
      </c>
      <c r="C6" s="4" t="s">
        <v>4</v>
      </c>
      <c r="D6" s="5" t="s">
        <v>5</v>
      </c>
      <c r="E6" s="220" t="s">
        <v>6</v>
      </c>
      <c r="F6" s="220" t="s">
        <v>7</v>
      </c>
      <c r="G6" s="220"/>
      <c r="H6" s="221" t="s">
        <v>8</v>
      </c>
      <c r="I6" s="221"/>
      <c r="J6" s="222" t="s">
        <v>9</v>
      </c>
      <c r="K6" s="222" t="s">
        <v>10</v>
      </c>
      <c r="L6" s="214" t="s">
        <v>11</v>
      </c>
      <c r="M6" s="215" t="s">
        <v>12</v>
      </c>
      <c r="N6" s="216"/>
    </row>
    <row r="7" spans="1:14" ht="63" customHeight="1" x14ac:dyDescent="0.55000000000000004">
      <c r="A7" s="219"/>
      <c r="B7" s="220"/>
      <c r="C7" s="6" t="s">
        <v>13</v>
      </c>
      <c r="D7" s="7" t="s">
        <v>14</v>
      </c>
      <c r="E7" s="220"/>
      <c r="F7" s="151" t="s">
        <v>15</v>
      </c>
      <c r="G7" s="152" t="s">
        <v>16</v>
      </c>
      <c r="H7" s="150" t="s">
        <v>17</v>
      </c>
      <c r="I7" s="11" t="s">
        <v>18</v>
      </c>
      <c r="J7" s="223"/>
      <c r="K7" s="223"/>
      <c r="L7" s="214"/>
      <c r="M7" s="157" t="s">
        <v>19</v>
      </c>
      <c r="N7" s="14" t="s">
        <v>20</v>
      </c>
    </row>
    <row r="8" spans="1:14" ht="21" customHeight="1" x14ac:dyDescent="0.55000000000000004">
      <c r="A8" s="199">
        <v>1</v>
      </c>
      <c r="B8" s="58" t="s">
        <v>33</v>
      </c>
      <c r="C8" s="202">
        <v>300000</v>
      </c>
      <c r="D8" s="205">
        <v>254336</v>
      </c>
      <c r="E8" s="208" t="s">
        <v>21</v>
      </c>
      <c r="F8" s="223" t="s">
        <v>206</v>
      </c>
      <c r="G8" s="236">
        <v>250553</v>
      </c>
      <c r="H8" s="223" t="s">
        <v>206</v>
      </c>
      <c r="I8" s="224">
        <v>250553</v>
      </c>
      <c r="J8" s="60"/>
      <c r="K8" s="151"/>
      <c r="L8" s="196" t="s">
        <v>237</v>
      </c>
      <c r="M8" s="273" t="s">
        <v>23</v>
      </c>
      <c r="N8" s="270"/>
    </row>
    <row r="9" spans="1:14" ht="21" customHeight="1" x14ac:dyDescent="0.55000000000000004">
      <c r="A9" s="200"/>
      <c r="B9" s="61" t="s">
        <v>37</v>
      </c>
      <c r="C9" s="203"/>
      <c r="D9" s="206"/>
      <c r="E9" s="209"/>
      <c r="F9" s="234"/>
      <c r="G9" s="237"/>
      <c r="H9" s="234"/>
      <c r="I9" s="225"/>
      <c r="J9" s="155" t="s">
        <v>25</v>
      </c>
      <c r="K9" s="18" t="s">
        <v>207</v>
      </c>
      <c r="L9" s="197"/>
      <c r="M9" s="271"/>
      <c r="N9" s="271"/>
    </row>
    <row r="10" spans="1:14" ht="21" customHeight="1" x14ac:dyDescent="0.55000000000000004">
      <c r="A10" s="200"/>
      <c r="B10" s="61" t="s">
        <v>208</v>
      </c>
      <c r="C10" s="203"/>
      <c r="D10" s="206"/>
      <c r="E10" s="209"/>
      <c r="F10" s="234"/>
      <c r="G10" s="237"/>
      <c r="H10" s="234"/>
      <c r="I10" s="225"/>
      <c r="J10" s="155" t="s">
        <v>24</v>
      </c>
      <c r="K10" s="16" t="s">
        <v>209</v>
      </c>
      <c r="L10" s="197"/>
      <c r="M10" s="271"/>
      <c r="N10" s="271"/>
    </row>
    <row r="11" spans="1:14" ht="21" customHeight="1" x14ac:dyDescent="0.55000000000000004">
      <c r="A11" s="201"/>
      <c r="B11" s="63"/>
      <c r="C11" s="204"/>
      <c r="D11" s="207"/>
      <c r="E11" s="210"/>
      <c r="F11" s="235"/>
      <c r="G11" s="238"/>
      <c r="H11" s="235"/>
      <c r="I11" s="226"/>
      <c r="J11" s="64"/>
      <c r="K11" s="154"/>
      <c r="L11" s="198"/>
      <c r="M11" s="272"/>
      <c r="N11" s="272"/>
    </row>
    <row r="12" spans="1:14" ht="21" customHeight="1" x14ac:dyDescent="0.55000000000000004">
      <c r="A12" s="199">
        <v>2</v>
      </c>
      <c r="B12" s="58" t="s">
        <v>210</v>
      </c>
      <c r="C12" s="202">
        <v>466000</v>
      </c>
      <c r="D12" s="205">
        <v>498620</v>
      </c>
      <c r="E12" s="208" t="s">
        <v>21</v>
      </c>
      <c r="F12" s="151" t="s">
        <v>211</v>
      </c>
      <c r="G12" s="59">
        <v>498620</v>
      </c>
      <c r="H12" s="211" t="s">
        <v>211</v>
      </c>
      <c r="I12" s="224">
        <v>498620</v>
      </c>
      <c r="J12" s="60"/>
      <c r="K12" s="151"/>
      <c r="L12" s="196" t="s">
        <v>238</v>
      </c>
      <c r="M12" s="273"/>
      <c r="N12" s="273" t="s">
        <v>23</v>
      </c>
    </row>
    <row r="13" spans="1:14" ht="21" customHeight="1" x14ac:dyDescent="0.55000000000000004">
      <c r="A13" s="200"/>
      <c r="B13" s="61" t="s">
        <v>212</v>
      </c>
      <c r="C13" s="203"/>
      <c r="D13" s="206"/>
      <c r="E13" s="209"/>
      <c r="F13" s="158" t="s">
        <v>213</v>
      </c>
      <c r="G13" s="62">
        <v>531790</v>
      </c>
      <c r="H13" s="212"/>
      <c r="I13" s="225"/>
      <c r="J13" s="155" t="s">
        <v>22</v>
      </c>
      <c r="K13" s="18" t="s">
        <v>214</v>
      </c>
      <c r="L13" s="197"/>
      <c r="M13" s="297"/>
      <c r="N13" s="297"/>
    </row>
    <row r="14" spans="1:14" ht="21" customHeight="1" x14ac:dyDescent="0.55000000000000004">
      <c r="A14" s="200"/>
      <c r="B14" s="61" t="s">
        <v>215</v>
      </c>
      <c r="C14" s="203"/>
      <c r="D14" s="206"/>
      <c r="E14" s="209"/>
      <c r="F14" s="155" t="s">
        <v>216</v>
      </c>
      <c r="G14" s="156">
        <v>541527</v>
      </c>
      <c r="H14" s="212"/>
      <c r="I14" s="225"/>
      <c r="J14" s="155" t="s">
        <v>24</v>
      </c>
      <c r="K14" s="16" t="s">
        <v>209</v>
      </c>
      <c r="L14" s="197"/>
      <c r="M14" s="297"/>
      <c r="N14" s="297"/>
    </row>
    <row r="15" spans="1:14" ht="21" customHeight="1" x14ac:dyDescent="0.55000000000000004">
      <c r="A15" s="199">
        <v>3</v>
      </c>
      <c r="B15" s="58" t="s">
        <v>217</v>
      </c>
      <c r="C15" s="202">
        <v>8280</v>
      </c>
      <c r="D15" s="205">
        <v>8859.6</v>
      </c>
      <c r="E15" s="208" t="s">
        <v>21</v>
      </c>
      <c r="F15" s="173" t="s">
        <v>218</v>
      </c>
      <c r="G15" s="152">
        <v>8859.6</v>
      </c>
      <c r="H15" s="239" t="s">
        <v>218</v>
      </c>
      <c r="I15" s="236">
        <v>8859.6</v>
      </c>
      <c r="J15" s="60"/>
      <c r="K15" s="177"/>
      <c r="L15" s="196" t="s">
        <v>174</v>
      </c>
      <c r="M15" s="276" t="s">
        <v>23</v>
      </c>
      <c r="N15" s="270"/>
    </row>
    <row r="16" spans="1:14" ht="21" customHeight="1" x14ac:dyDescent="0.55000000000000004">
      <c r="A16" s="200"/>
      <c r="B16" s="61" t="s">
        <v>219</v>
      </c>
      <c r="C16" s="203"/>
      <c r="D16" s="206"/>
      <c r="E16" s="209"/>
      <c r="F16" s="174" t="s">
        <v>220</v>
      </c>
      <c r="G16" s="153">
        <v>9223.4</v>
      </c>
      <c r="H16" s="240"/>
      <c r="I16" s="237"/>
      <c r="J16" s="155" t="s">
        <v>22</v>
      </c>
      <c r="K16" s="18" t="s">
        <v>245</v>
      </c>
      <c r="L16" s="197"/>
      <c r="M16" s="298"/>
      <c r="N16" s="271"/>
    </row>
    <row r="17" spans="1:14" ht="32.25" customHeight="1" x14ac:dyDescent="0.55000000000000004">
      <c r="A17" s="200"/>
      <c r="B17" s="61"/>
      <c r="C17" s="203"/>
      <c r="D17" s="206"/>
      <c r="E17" s="209"/>
      <c r="F17" s="227" t="s">
        <v>221</v>
      </c>
      <c r="G17" s="229" t="s">
        <v>222</v>
      </c>
      <c r="H17" s="240"/>
      <c r="I17" s="237"/>
      <c r="J17" s="155" t="s">
        <v>24</v>
      </c>
      <c r="K17" s="16" t="s">
        <v>223</v>
      </c>
      <c r="L17" s="197"/>
      <c r="M17" s="298"/>
      <c r="N17" s="271"/>
    </row>
    <row r="18" spans="1:14" ht="32.25" customHeight="1" x14ac:dyDescent="0.55000000000000004">
      <c r="A18" s="201"/>
      <c r="B18" s="63"/>
      <c r="C18" s="204"/>
      <c r="D18" s="207"/>
      <c r="E18" s="210"/>
      <c r="F18" s="228"/>
      <c r="G18" s="230"/>
      <c r="H18" s="261"/>
      <c r="I18" s="238"/>
      <c r="J18" s="64"/>
      <c r="K18" s="154"/>
      <c r="L18" s="198"/>
      <c r="M18" s="299"/>
      <c r="N18" s="272"/>
    </row>
    <row r="19" spans="1:14" ht="32.25" customHeight="1" x14ac:dyDescent="0.55000000000000004">
      <c r="A19" s="199">
        <v>4</v>
      </c>
      <c r="B19" s="58" t="s">
        <v>224</v>
      </c>
      <c r="C19" s="202">
        <v>396732</v>
      </c>
      <c r="D19" s="205">
        <v>414197</v>
      </c>
      <c r="E19" s="208" t="s">
        <v>21</v>
      </c>
      <c r="F19" s="239" t="s">
        <v>225</v>
      </c>
      <c r="G19" s="236" t="s">
        <v>226</v>
      </c>
      <c r="H19" s="231" t="s">
        <v>225</v>
      </c>
      <c r="I19" s="224" t="s">
        <v>226</v>
      </c>
      <c r="J19" s="60"/>
      <c r="K19" s="151"/>
      <c r="L19" s="196" t="s">
        <v>174</v>
      </c>
      <c r="M19" s="273"/>
      <c r="N19" s="273" t="s">
        <v>23</v>
      </c>
    </row>
    <row r="20" spans="1:14" ht="32.25" customHeight="1" x14ac:dyDescent="0.55000000000000004">
      <c r="A20" s="200"/>
      <c r="B20" s="175" t="s">
        <v>227</v>
      </c>
      <c r="C20" s="203"/>
      <c r="D20" s="206"/>
      <c r="E20" s="209"/>
      <c r="F20" s="240"/>
      <c r="G20" s="237"/>
      <c r="H20" s="232"/>
      <c r="I20" s="225"/>
      <c r="J20" s="155"/>
      <c r="K20" s="18"/>
      <c r="L20" s="197"/>
      <c r="M20" s="297"/>
      <c r="N20" s="297"/>
    </row>
    <row r="21" spans="1:14" ht="21" customHeight="1" x14ac:dyDescent="0.55000000000000004">
      <c r="A21" s="200"/>
      <c r="B21" s="61" t="s">
        <v>228</v>
      </c>
      <c r="C21" s="203"/>
      <c r="D21" s="206"/>
      <c r="E21" s="209"/>
      <c r="F21" s="227" t="s">
        <v>229</v>
      </c>
      <c r="G21" s="229">
        <v>416444</v>
      </c>
      <c r="H21" s="232"/>
      <c r="I21" s="225"/>
      <c r="J21" s="155" t="s">
        <v>22</v>
      </c>
      <c r="K21" s="16" t="s">
        <v>230</v>
      </c>
      <c r="L21" s="197"/>
      <c r="M21" s="297"/>
      <c r="N21" s="297"/>
    </row>
    <row r="22" spans="1:14" ht="21" customHeight="1" x14ac:dyDescent="0.55000000000000004">
      <c r="A22" s="200"/>
      <c r="B22" s="61"/>
      <c r="C22" s="203"/>
      <c r="D22" s="206"/>
      <c r="E22" s="209"/>
      <c r="F22" s="227"/>
      <c r="G22" s="229"/>
      <c r="H22" s="232"/>
      <c r="I22" s="225"/>
      <c r="J22" s="155" t="s">
        <v>24</v>
      </c>
      <c r="K22" s="16" t="s">
        <v>231</v>
      </c>
      <c r="L22" s="197"/>
      <c r="M22" s="297"/>
      <c r="N22" s="297"/>
    </row>
    <row r="23" spans="1:14" ht="21" customHeight="1" x14ac:dyDescent="0.55000000000000004">
      <c r="A23" s="200"/>
      <c r="B23" s="61"/>
      <c r="C23" s="203"/>
      <c r="D23" s="206"/>
      <c r="E23" s="209"/>
      <c r="F23" s="227" t="s">
        <v>232</v>
      </c>
      <c r="G23" s="229">
        <v>422650</v>
      </c>
      <c r="H23" s="232"/>
      <c r="I23" s="225"/>
      <c r="J23" s="176"/>
      <c r="K23" s="16"/>
      <c r="L23" s="197"/>
      <c r="M23" s="297"/>
      <c r="N23" s="297"/>
    </row>
    <row r="24" spans="1:14" ht="21" customHeight="1" x14ac:dyDescent="0.55000000000000004">
      <c r="A24" s="201"/>
      <c r="B24" s="63"/>
      <c r="C24" s="204"/>
      <c r="D24" s="207"/>
      <c r="E24" s="210"/>
      <c r="F24" s="228"/>
      <c r="G24" s="230"/>
      <c r="H24" s="233"/>
      <c r="I24" s="226"/>
      <c r="J24" s="64"/>
      <c r="K24" s="154"/>
      <c r="L24" s="197"/>
      <c r="M24" s="297"/>
      <c r="N24" s="297"/>
    </row>
    <row r="25" spans="1:14" ht="21" customHeight="1" x14ac:dyDescent="0.55000000000000004">
      <c r="A25" s="199">
        <v>5</v>
      </c>
      <c r="B25" s="58" t="s">
        <v>33</v>
      </c>
      <c r="C25" s="202">
        <v>467000</v>
      </c>
      <c r="D25" s="205">
        <v>385084</v>
      </c>
      <c r="E25" s="208" t="s">
        <v>21</v>
      </c>
      <c r="F25" s="239" t="s">
        <v>233</v>
      </c>
      <c r="G25" s="236">
        <v>380073</v>
      </c>
      <c r="H25" s="239" t="s">
        <v>233</v>
      </c>
      <c r="I25" s="236">
        <v>380073</v>
      </c>
      <c r="J25" s="60"/>
      <c r="K25" s="151"/>
      <c r="L25" s="196" t="s">
        <v>237</v>
      </c>
      <c r="M25" s="276" t="s">
        <v>23</v>
      </c>
      <c r="N25" s="270"/>
    </row>
    <row r="26" spans="1:14" ht="21" customHeight="1" x14ac:dyDescent="0.55000000000000004">
      <c r="A26" s="200"/>
      <c r="B26" s="61" t="s">
        <v>37</v>
      </c>
      <c r="C26" s="203"/>
      <c r="D26" s="206"/>
      <c r="E26" s="209"/>
      <c r="F26" s="240"/>
      <c r="G26" s="237"/>
      <c r="H26" s="240"/>
      <c r="I26" s="237"/>
      <c r="J26" s="155" t="s">
        <v>25</v>
      </c>
      <c r="K26" s="178" t="s">
        <v>234</v>
      </c>
      <c r="L26" s="197"/>
      <c r="M26" s="298"/>
      <c r="N26" s="271"/>
    </row>
    <row r="27" spans="1:14" ht="21" customHeight="1" x14ac:dyDescent="0.55000000000000004">
      <c r="A27" s="200"/>
      <c r="B27" s="61" t="s">
        <v>235</v>
      </c>
      <c r="C27" s="203"/>
      <c r="D27" s="206"/>
      <c r="E27" s="209"/>
      <c r="F27" s="240"/>
      <c r="G27" s="237"/>
      <c r="H27" s="240"/>
      <c r="I27" s="237"/>
      <c r="J27" s="155" t="s">
        <v>24</v>
      </c>
      <c r="K27" s="16" t="s">
        <v>236</v>
      </c>
      <c r="L27" s="197"/>
      <c r="M27" s="298"/>
      <c r="N27" s="271"/>
    </row>
    <row r="28" spans="1:14" ht="21" customHeight="1" x14ac:dyDescent="0.55000000000000004">
      <c r="A28" s="201"/>
      <c r="B28" s="63"/>
      <c r="C28" s="204"/>
      <c r="D28" s="207"/>
      <c r="E28" s="210"/>
      <c r="F28" s="261"/>
      <c r="G28" s="238"/>
      <c r="H28" s="261"/>
      <c r="I28" s="238"/>
      <c r="J28" s="64"/>
      <c r="K28" s="154"/>
      <c r="L28" s="198"/>
      <c r="M28" s="299"/>
      <c r="N28" s="272"/>
    </row>
    <row r="29" spans="1:14" ht="21.75" customHeight="1" x14ac:dyDescent="0.55000000000000004">
      <c r="A29" s="25"/>
      <c r="B29" s="253" t="s">
        <v>244</v>
      </c>
      <c r="C29" s="253"/>
      <c r="D29" s="253"/>
      <c r="E29" s="253"/>
      <c r="F29" s="253"/>
      <c r="G29" s="253"/>
      <c r="H29" s="254"/>
      <c r="I29" s="26">
        <v>1525205.6</v>
      </c>
      <c r="J29" s="27"/>
      <c r="K29" s="28"/>
      <c r="L29" s="66"/>
      <c r="M29" s="67"/>
      <c r="N29" s="68"/>
    </row>
    <row r="30" spans="1:14" ht="21" customHeight="1" x14ac:dyDescent="0.55000000000000004">
      <c r="A30" s="29"/>
      <c r="B30" s="30"/>
      <c r="C30" s="31"/>
      <c r="D30" s="31"/>
      <c r="E30" s="30"/>
      <c r="F30" s="30"/>
      <c r="G30" s="31"/>
      <c r="H30" s="32"/>
      <c r="I30" s="33"/>
      <c r="J30" s="30"/>
      <c r="K30" s="30"/>
      <c r="L30" s="34"/>
      <c r="M30" s="34"/>
      <c r="N30" s="34"/>
    </row>
    <row r="31" spans="1:14" x14ac:dyDescent="0.55000000000000004">
      <c r="A31" s="3"/>
      <c r="B31" s="149"/>
      <c r="C31" s="149"/>
      <c r="D31" s="149"/>
      <c r="E31" s="149"/>
      <c r="F31" s="149"/>
      <c r="G31" s="149"/>
      <c r="H31" s="149"/>
      <c r="I31" s="149"/>
      <c r="J31" s="149"/>
    </row>
    <row r="32" spans="1:14" x14ac:dyDescent="0.55000000000000004">
      <c r="A32" s="217" t="s">
        <v>198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149" t="s">
        <v>0</v>
      </c>
    </row>
    <row r="33" spans="1:14" x14ac:dyDescent="0.55000000000000004">
      <c r="A33" s="217" t="s">
        <v>1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34"/>
    </row>
    <row r="34" spans="1:14" x14ac:dyDescent="0.55000000000000004">
      <c r="A34" s="217" t="s">
        <v>199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34"/>
    </row>
    <row r="35" spans="1:14" x14ac:dyDescent="0.55000000000000004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34"/>
    </row>
    <row r="36" spans="1:14" ht="48" x14ac:dyDescent="0.55000000000000004">
      <c r="A36" s="218" t="s">
        <v>2</v>
      </c>
      <c r="B36" s="220" t="s">
        <v>3</v>
      </c>
      <c r="C36" s="4" t="s">
        <v>4</v>
      </c>
      <c r="D36" s="5" t="s">
        <v>5</v>
      </c>
      <c r="E36" s="220" t="s">
        <v>6</v>
      </c>
      <c r="F36" s="220" t="s">
        <v>7</v>
      </c>
      <c r="G36" s="220"/>
      <c r="H36" s="221" t="s">
        <v>8</v>
      </c>
      <c r="I36" s="221"/>
      <c r="J36" s="222" t="s">
        <v>9</v>
      </c>
      <c r="K36" s="222" t="s">
        <v>10</v>
      </c>
      <c r="L36" s="244" t="s">
        <v>11</v>
      </c>
      <c r="M36" s="215" t="s">
        <v>12</v>
      </c>
      <c r="N36" s="216"/>
    </row>
    <row r="37" spans="1:14" ht="72" x14ac:dyDescent="0.55000000000000004">
      <c r="A37" s="219"/>
      <c r="B37" s="220"/>
      <c r="C37" s="6" t="s">
        <v>13</v>
      </c>
      <c r="D37" s="7" t="s">
        <v>14</v>
      </c>
      <c r="E37" s="220"/>
      <c r="F37" s="151" t="s">
        <v>15</v>
      </c>
      <c r="G37" s="152" t="s">
        <v>16</v>
      </c>
      <c r="H37" s="150" t="s">
        <v>17</v>
      </c>
      <c r="I37" s="11" t="s">
        <v>18</v>
      </c>
      <c r="J37" s="223"/>
      <c r="K37" s="223"/>
      <c r="L37" s="244"/>
      <c r="M37" s="157" t="s">
        <v>19</v>
      </c>
      <c r="N37" s="14" t="s">
        <v>20</v>
      </c>
    </row>
    <row r="38" spans="1:14" x14ac:dyDescent="0.55000000000000004">
      <c r="A38" s="219">
        <v>1</v>
      </c>
      <c r="B38" s="15" t="s">
        <v>200</v>
      </c>
      <c r="C38" s="251">
        <v>1800000</v>
      </c>
      <c r="D38" s="251">
        <v>1924423.89</v>
      </c>
      <c r="E38" s="259" t="s">
        <v>34</v>
      </c>
      <c r="F38" s="223" t="s">
        <v>201</v>
      </c>
      <c r="G38" s="236">
        <v>1924500</v>
      </c>
      <c r="H38" s="223" t="s">
        <v>201</v>
      </c>
      <c r="I38" s="224">
        <v>1924423.89</v>
      </c>
      <c r="J38" s="47"/>
      <c r="K38" s="41"/>
      <c r="L38" s="262" t="s">
        <v>243</v>
      </c>
      <c r="M38" s="36"/>
      <c r="N38" s="277"/>
    </row>
    <row r="39" spans="1:14" ht="21" customHeight="1" x14ac:dyDescent="0.55000000000000004">
      <c r="A39" s="257"/>
      <c r="B39" s="16" t="s">
        <v>48</v>
      </c>
      <c r="C39" s="252"/>
      <c r="D39" s="252"/>
      <c r="E39" s="241"/>
      <c r="F39" s="234"/>
      <c r="G39" s="237"/>
      <c r="H39" s="234"/>
      <c r="I39" s="225"/>
      <c r="J39" s="155" t="s">
        <v>25</v>
      </c>
      <c r="K39" s="18" t="s">
        <v>202</v>
      </c>
      <c r="L39" s="263"/>
      <c r="M39" s="265" t="s">
        <v>23</v>
      </c>
      <c r="N39" s="255"/>
    </row>
    <row r="40" spans="1:14" ht="21" customHeight="1" x14ac:dyDescent="0.55000000000000004">
      <c r="A40" s="257"/>
      <c r="B40" s="16" t="s">
        <v>203</v>
      </c>
      <c r="C40" s="252"/>
      <c r="D40" s="252"/>
      <c r="E40" s="241"/>
      <c r="F40" s="234"/>
      <c r="G40" s="237"/>
      <c r="H40" s="234"/>
      <c r="I40" s="225"/>
      <c r="J40" s="155" t="s">
        <v>24</v>
      </c>
      <c r="K40" s="16" t="s">
        <v>204</v>
      </c>
      <c r="L40" s="263"/>
      <c r="M40" s="266"/>
      <c r="N40" s="255"/>
    </row>
    <row r="41" spans="1:14" ht="20.25" customHeight="1" x14ac:dyDescent="0.55000000000000004">
      <c r="A41" s="258"/>
      <c r="B41" s="20"/>
      <c r="C41" s="252"/>
      <c r="D41" s="252"/>
      <c r="E41" s="242"/>
      <c r="F41" s="235"/>
      <c r="G41" s="238"/>
      <c r="H41" s="234"/>
      <c r="I41" s="226"/>
      <c r="J41" s="53"/>
      <c r="K41" s="154"/>
      <c r="L41" s="264"/>
      <c r="M41" s="38"/>
      <c r="N41" s="255"/>
    </row>
    <row r="42" spans="1:14" x14ac:dyDescent="0.55000000000000004">
      <c r="A42" s="25"/>
      <c r="B42" s="253" t="s">
        <v>32</v>
      </c>
      <c r="C42" s="253"/>
      <c r="D42" s="253"/>
      <c r="E42" s="253"/>
      <c r="F42" s="253"/>
      <c r="G42" s="253"/>
      <c r="H42" s="254"/>
      <c r="I42" s="26">
        <f>SUM(I38:I41)</f>
        <v>1924423.89</v>
      </c>
      <c r="J42" s="27"/>
      <c r="K42" s="28"/>
      <c r="L42" s="40"/>
      <c r="M42" s="40"/>
      <c r="N42" s="40"/>
    </row>
  </sheetData>
  <mergeCells count="94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B29:H29"/>
    <mergeCell ref="H25:H28"/>
    <mergeCell ref="I25:I28"/>
    <mergeCell ref="N8:N11"/>
    <mergeCell ref="L6:L7"/>
    <mergeCell ref="M6:N6"/>
    <mergeCell ref="I8:I11"/>
    <mergeCell ref="L8:L11"/>
    <mergeCell ref="M8:M11"/>
    <mergeCell ref="I12:I14"/>
    <mergeCell ref="I15:I18"/>
    <mergeCell ref="H19:H24"/>
    <mergeCell ref="I19:I24"/>
    <mergeCell ref="F21:F22"/>
    <mergeCell ref="G21:G22"/>
    <mergeCell ref="F23:F24"/>
    <mergeCell ref="H38:H41"/>
    <mergeCell ref="A32:M32"/>
    <mergeCell ref="A33:M33"/>
    <mergeCell ref="A34:M34"/>
    <mergeCell ref="A36:A37"/>
    <mergeCell ref="B36:B37"/>
    <mergeCell ref="E36:E37"/>
    <mergeCell ref="F36:G36"/>
    <mergeCell ref="H36:I36"/>
    <mergeCell ref="J36:J37"/>
    <mergeCell ref="I38:I41"/>
    <mergeCell ref="L38:L41"/>
    <mergeCell ref="N38:N41"/>
    <mergeCell ref="M39:M40"/>
    <mergeCell ref="K36:K37"/>
    <mergeCell ref="L36:L37"/>
    <mergeCell ref="M36:N36"/>
    <mergeCell ref="B42:H42"/>
    <mergeCell ref="F8:F11"/>
    <mergeCell ref="G8:G11"/>
    <mergeCell ref="A12:A14"/>
    <mergeCell ref="C12:C14"/>
    <mergeCell ref="D12:D14"/>
    <mergeCell ref="E12:E14"/>
    <mergeCell ref="H12:H14"/>
    <mergeCell ref="A19:A24"/>
    <mergeCell ref="C19:C24"/>
    <mergeCell ref="A38:A41"/>
    <mergeCell ref="C38:C41"/>
    <mergeCell ref="D38:D41"/>
    <mergeCell ref="E38:E41"/>
    <mergeCell ref="F38:F41"/>
    <mergeCell ref="G38:G41"/>
    <mergeCell ref="A15:A18"/>
    <mergeCell ref="C15:C18"/>
    <mergeCell ref="D15:D18"/>
    <mergeCell ref="E15:E18"/>
    <mergeCell ref="H15:H18"/>
    <mergeCell ref="F17:F18"/>
    <mergeCell ref="G17:G18"/>
    <mergeCell ref="G23:G24"/>
    <mergeCell ref="G25:G28"/>
    <mergeCell ref="D19:D24"/>
    <mergeCell ref="E19:E24"/>
    <mergeCell ref="F19:F20"/>
    <mergeCell ref="G19:G20"/>
    <mergeCell ref="A25:A28"/>
    <mergeCell ref="C25:C28"/>
    <mergeCell ref="D25:D28"/>
    <mergeCell ref="E25:E28"/>
    <mergeCell ref="F25:F28"/>
    <mergeCell ref="N12:N14"/>
    <mergeCell ref="M12:M14"/>
    <mergeCell ref="L12:L14"/>
    <mergeCell ref="L15:L18"/>
    <mergeCell ref="M15:M18"/>
    <mergeCell ref="N15:N18"/>
    <mergeCell ref="N19:N24"/>
    <mergeCell ref="M19:M24"/>
    <mergeCell ref="L19:L24"/>
    <mergeCell ref="N25:N28"/>
    <mergeCell ref="M25:M28"/>
    <mergeCell ref="L25:L28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smes ต.ค. 65 </vt:lpstr>
      <vt:lpstr>แบบ สขร. ต.ค. 65</vt:lpstr>
      <vt:lpstr>รวมทุกเดือน</vt:lpstr>
      <vt:lpstr>smes พ.ย. 65</vt:lpstr>
      <vt:lpstr>แบบ สขร. พ.ย. 65</vt:lpstr>
      <vt:lpstr>'smes ต.ค. 65 '!Print_Area</vt:lpstr>
      <vt:lpstr>'smes พ.ย. 65'!Print_Area</vt:lpstr>
      <vt:lpstr>'แบบ สขร. ต.ค. 65'!Print_Area</vt:lpstr>
      <vt:lpstr>'แบบ สขร. พ.ย. 65'!Print_Area</vt:lpstr>
      <vt:lpstr>รวมทุกเดือน!Print_Area</vt:lpstr>
      <vt:lpstr>'smes ต.ค. 65 '!Print_Titles</vt:lpstr>
      <vt:lpstr>'smes พ.ย. 65'!Print_Titles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กุสุมา พูลพิพัฒน์</cp:lastModifiedBy>
  <cp:lastPrinted>2022-12-02T09:18:46Z</cp:lastPrinted>
  <dcterms:created xsi:type="dcterms:W3CDTF">2022-11-02T09:03:28Z</dcterms:created>
  <dcterms:modified xsi:type="dcterms:W3CDTF">2023-03-16T06:15:23Z</dcterms:modified>
</cp:coreProperties>
</file>