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01747\Desktop\สขร\ทุ่งมหาเมฆ\"/>
    </mc:Choice>
  </mc:AlternateContent>
  <bookViews>
    <workbookView xWindow="0" yWindow="0" windowWidth="11430" windowHeight="11670" activeTab="1"/>
  </bookViews>
  <sheets>
    <sheet name="smes ก.ย. 65 " sheetId="2" r:id="rId1"/>
    <sheet name="แบบ สขร. ต.ค. 65" sheetId="1" r:id="rId2"/>
  </sheets>
  <definedNames>
    <definedName name="_xlnm.Print_Area" localSheetId="0">'smes ก.ย. 65 '!$A$1:$AF$43</definedName>
    <definedName name="_xlnm.Print_Area" localSheetId="1">'แบบ สขร. ต.ค. 65'!$A$2:$N$58</definedName>
    <definedName name="_xlnm.Print_Titles" localSheetId="0">'smes ก.ย. 65 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F15" i="2"/>
  <c r="F30" i="2"/>
  <c r="F29" i="2"/>
  <c r="F12" i="2"/>
  <c r="F10" i="2"/>
  <c r="AE24" i="2"/>
  <c r="AE25" i="2"/>
  <c r="AD24" i="2"/>
  <c r="AD25" i="2"/>
  <c r="AC35" i="2" l="1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D37" i="2" s="1"/>
  <c r="D38" i="2" s="1"/>
  <c r="C35" i="2"/>
  <c r="AE33" i="2"/>
  <c r="AD33" i="2"/>
  <c r="AF33" i="2" s="1"/>
  <c r="AE32" i="2"/>
  <c r="AD32" i="2"/>
  <c r="AD31" i="2"/>
  <c r="AF31" i="2" s="1"/>
  <c r="AE30" i="2"/>
  <c r="AD30" i="2"/>
  <c r="AE29" i="2"/>
  <c r="AD29" i="2"/>
  <c r="AE28" i="2"/>
  <c r="AD28" i="2"/>
  <c r="AE27" i="2"/>
  <c r="AD27" i="2"/>
  <c r="AE26" i="2"/>
  <c r="AF26" i="2" s="1"/>
  <c r="AF25" i="2"/>
  <c r="AF24" i="2"/>
  <c r="AE23" i="2"/>
  <c r="AD23" i="2"/>
  <c r="AE22" i="2"/>
  <c r="AD22" i="2"/>
  <c r="AE21" i="2"/>
  <c r="AD21" i="2"/>
  <c r="AE20" i="2"/>
  <c r="AD20" i="2"/>
  <c r="AE19" i="2"/>
  <c r="AD19" i="2"/>
  <c r="AE18" i="2"/>
  <c r="AD18" i="2"/>
  <c r="AE17" i="2"/>
  <c r="AD17" i="2"/>
  <c r="AE16" i="2"/>
  <c r="AF16" i="2" s="1"/>
  <c r="AE15" i="2"/>
  <c r="AD15" i="2"/>
  <c r="AE14" i="2"/>
  <c r="AD14" i="2"/>
  <c r="AE13" i="2"/>
  <c r="AD13" i="2"/>
  <c r="AF13" i="2" s="1"/>
  <c r="AE12" i="2"/>
  <c r="AD12" i="2"/>
  <c r="AE11" i="2"/>
  <c r="AD11" i="2"/>
  <c r="AE10" i="2"/>
  <c r="AD10" i="2"/>
  <c r="AF14" i="2" l="1"/>
  <c r="AF32" i="2"/>
  <c r="AF27" i="2"/>
  <c r="AF30" i="2"/>
  <c r="AF17" i="2"/>
  <c r="AF23" i="2"/>
  <c r="AF21" i="2"/>
  <c r="AF28" i="2"/>
  <c r="AF12" i="2"/>
  <c r="AF19" i="2"/>
  <c r="AF29" i="2"/>
  <c r="AE35" i="2"/>
  <c r="D40" i="2" s="1"/>
  <c r="AF20" i="2"/>
  <c r="AF15" i="2"/>
  <c r="AF18" i="2"/>
  <c r="AF22" i="2"/>
  <c r="AF10" i="2"/>
  <c r="AD35" i="2"/>
  <c r="AF11" i="2"/>
  <c r="AF35" i="2" l="1"/>
  <c r="D43" i="2"/>
  <c r="D41" i="2"/>
  <c r="I58" i="1" l="1"/>
  <c r="D47" i="1"/>
  <c r="D39" i="1"/>
  <c r="D31" i="1"/>
  <c r="I89" i="1"/>
  <c r="I70" i="1"/>
</calcChain>
</file>

<file path=xl/comments1.xml><?xml version="1.0" encoding="utf-8"?>
<comments xmlns="http://schemas.openxmlformats.org/spreadsheetml/2006/main">
  <authors>
    <author>สุนิสา วิศวจรรยา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<sst xmlns="http://schemas.openxmlformats.org/spreadsheetml/2006/main" count="362" uniqueCount="182">
  <si>
    <t>แบบ สขร.1</t>
  </si>
  <si>
    <t>สำนักงานประปาสาขาทุ่งมหาเมฆ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</si>
  <si>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</si>
  <si>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</si>
  <si>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</si>
  <si>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</si>
  <si>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</si>
  <si>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</si>
  <si>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</si>
  <si>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</si>
  <si>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</si>
  <si>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</si>
  <si>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</si>
  <si>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</si>
  <si>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</si>
  <si>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</si>
  <si>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</si>
  <si>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</si>
  <si>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</si>
  <si>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</si>
  <si>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</si>
  <si>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</si>
  <si>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เสนอราคาต่ำสุด</t>
  </si>
  <si>
    <t>ü</t>
  </si>
  <si>
    <t>และมีคุณสมบัติครบถ้วน</t>
  </si>
  <si>
    <t>เสนอราคารายเดียว</t>
  </si>
  <si>
    <t>พื้นที่สำนักงานประปาสาขาทุ่งมหาเมฆ</t>
  </si>
  <si>
    <t>งานจ้างสำรวจหาจุดรั่วในระบบจ่ายน้ำ</t>
  </si>
  <si>
    <t>รวมทั้งสิ้น 3 รายการ</t>
  </si>
  <si>
    <t>คัดเลือก</t>
  </si>
  <si>
    <t>บจก.บุญพิศลย์การช่าง</t>
  </si>
  <si>
    <t>งบทำการ - ค่าจ้างเหมาซ่อมท่อแตกท่อรั่ว</t>
  </si>
  <si>
    <t>รวมทั้งสิ้น 1 รายการ</t>
  </si>
  <si>
    <t xml:space="preserve">งานจ้างก่อสร้างวางท่อประปา และงานที่เกี่ยวข้อง </t>
  </si>
  <si>
    <t>e-bidding</t>
  </si>
  <si>
    <t>หจก.ดิลกพัฒนา เอนจิเนียริ่ง</t>
  </si>
  <si>
    <t>งบลงทุน - งานปรับปรุงท่อเพื่อลดน้ำสูญเสีย</t>
  </si>
  <si>
    <t>ด้านลดน้ำสูญเสีย พื้นที่สำนักงานประปาสาขาทุ่งมหาเมฆ</t>
  </si>
  <si>
    <t>งานจ้างซ่อมท่อประปาแตกรั่ว และงานที่เกี่ยวข้อง</t>
  </si>
  <si>
    <t>PO 3300056152</t>
  </si>
  <si>
    <t>สัญญาเลขที่ สสท.(ซท) 1/2566</t>
  </si>
  <si>
    <t>ลงวันที่ 3 ตุลาคม 2565</t>
  </si>
  <si>
    <t>บจก.ไอโดร อีควิปเมนท์ ซัพพลาย แอนด์ เซอร์วิส</t>
  </si>
  <si>
    <t>PO 3300056154</t>
  </si>
  <si>
    <t>สัญญาเลขที่ สร.05-1(66)</t>
  </si>
  <si>
    <t>บจก.ไฮโดร เอ็นจิเนียริ่ง</t>
  </si>
  <si>
    <t>งานจ้างปรับปรุงถอดเปลี่ยนมาตรวัดน้ำครบวาระ</t>
  </si>
  <si>
    <t>หจก.เค.ที.เมนเดอร์</t>
  </si>
  <si>
    <t>และงานที่เกี่ยวข้อง พื้นที่สำนักงานประปาสาขาทุ่งมหาเมฆ</t>
  </si>
  <si>
    <t>PO 3300056530</t>
  </si>
  <si>
    <t>สัญญาเลขที่ สสท.ปว.01/2566</t>
  </si>
  <si>
    <t>หจก.วิศรุตรุ่งเรือง</t>
  </si>
  <si>
    <t>ลงวันที่ 19 ตุลาคม 2565</t>
  </si>
  <si>
    <t>งานจ้างก่อสร้างวางท่อประปา, งานรื้อย้ายแนวท่อประปา</t>
  </si>
  <si>
    <t>หจก.ปาริชาติการโยธา</t>
  </si>
  <si>
    <t>PO 3300056238</t>
  </si>
  <si>
    <t>สัญญาเลขที่ สสท.(ธ) 5/2565</t>
  </si>
  <si>
    <t>บจก.โพสสิทีฟ เบเนฟิต</t>
  </si>
  <si>
    <t>ลงวันที่ 4 ตุลาคม 2565</t>
  </si>
  <si>
    <t>งานซื้อเครื่องโทรสารแบบใช้กระดาษ A4</t>
  </si>
  <si>
    <t>บจก.ไอที ดีลิเวอรี่</t>
  </si>
  <si>
    <t xml:space="preserve">ส่งเอกสารได้ครั้งละ 20 แผ่น </t>
  </si>
  <si>
    <t>บจก.แอดไวซ์ ไอที อินฟินิท</t>
  </si>
  <si>
    <t>PO 3300056110</t>
  </si>
  <si>
    <t>เลขที่ สสท.(ม) 1/2566</t>
  </si>
  <si>
    <t>บจก.กนกสิน เอ็กปอร์ต อิมปอร์ต</t>
  </si>
  <si>
    <t>งานจ้างบำรุงรักษาเครื่องจัดระบบคิว ระยะเวลา 1 ปี</t>
  </si>
  <si>
    <t>บจก.โนเวชั่น พลัส</t>
  </si>
  <si>
    <t>ของ สสท. เลขที่ สสท.(จ) 1/2566</t>
  </si>
  <si>
    <t>บจก.ไลฟ์ โซลูชั่น ซิสเต็ม</t>
  </si>
  <si>
    <t>PO 3300056213</t>
  </si>
  <si>
    <t>บจก.สมาร์ท อิเลคทริค คอนโทรล</t>
  </si>
  <si>
    <t>งานซื้อเก้าอี้สำหรับห้องอาหารของสำนักงาน</t>
  </si>
  <si>
    <t>บจก.ลอฟท์ เอเชีย</t>
  </si>
  <si>
    <t>ประปาสาขาทุ่งมหาเมฆ เลขที่ สสท.1/2566</t>
  </si>
  <si>
    <t>บจก.ทูไพ</t>
  </si>
  <si>
    <t>PO 3300056233</t>
  </si>
  <si>
    <t>บจก. ดงตาล โซลูชั่น</t>
  </si>
  <si>
    <t>PO 3300056271</t>
  </si>
  <si>
    <t>สัญญาเลขที่ ป.05-03(66)</t>
  </si>
  <si>
    <t>ลงวันที่ 5 ตุลาคม 2565</t>
  </si>
  <si>
    <t>งานซื้อรถเข็นอเนกประสงค์ ของ สบก.กรก.สสท.</t>
  </si>
  <si>
    <t>บจก.เจนบรรเจิด</t>
  </si>
  <si>
    <t>จำนวน 1 คัน เลขที่ สสท.(ล) 1/2566</t>
  </si>
  <si>
    <t>บจก.ออฟฟิศเมท (ไทย)</t>
  </si>
  <si>
    <t>PO 3300056295</t>
  </si>
  <si>
    <t>บจก.พันธวณิช สำนักงานใหญ่</t>
  </si>
  <si>
    <t>ลงวันที่ 6 ตุลาคม 2565</t>
  </si>
  <si>
    <t xml:space="preserve">งานซื้อเครื่องทำน้ำร้อน-น้ำเย็น แบบต่อท่อประปา </t>
  </si>
  <si>
    <t>บจก.แสงเอกซัพพลายส์</t>
  </si>
  <si>
    <t>ของ สสท. เลขที่ สสท. 2/2566</t>
  </si>
  <si>
    <t>บจก.ควอลิตี้ โปรดักส์ ซัพพลายส์</t>
  </si>
  <si>
    <t>PO 3300056343</t>
  </si>
  <si>
    <t>บจก.คิวพีเอ็ม มาร์เก็ตติ้ง (QPM MARKETING)</t>
  </si>
  <si>
    <t>ลงวันที่ 7 ตุลาคม 2565</t>
  </si>
  <si>
    <t>งานจ้างบำรุงรักษาลิฟต์โดยสาร ระยะเวลา 9 เดือน</t>
  </si>
  <si>
    <t>บจก.สยาม อินดัสเทรียล คอร์ปอเรชั่น</t>
  </si>
  <si>
    <t>ของ สสท. (ตั้งแต่ ต.ค. 2565 - มิ.ย. 2566)</t>
  </si>
  <si>
    <t>PO 3300056367</t>
  </si>
  <si>
    <t>เลขที่ สสท. 5/2566</t>
  </si>
  <si>
    <t>หจก.พี.เอส.คงไทย เอ็นจิเนียริ่ง</t>
  </si>
  <si>
    <t>ลงวันที่ 10 ตุลาคม 2565</t>
  </si>
  <si>
    <t>บจก.สุวรรณภูมิ เอเลเวเทอร์</t>
  </si>
  <si>
    <t>หจก.เค.ที. เมนเดอร์</t>
  </si>
  <si>
    <t>PO 3300056404</t>
  </si>
  <si>
    <t>เลขที่ สสท.ปบ.01/2566</t>
  </si>
  <si>
    <t>ลงวันที่ 11 ตุลาคม 2565</t>
  </si>
  <si>
    <t>งานซื้อโต๊ะประชุมประธาน ของ สสท.</t>
  </si>
  <si>
    <t>บจก.เพอร์เฟ็คท์ ออฟฟิศ เฟอร์นิเจอร์</t>
  </si>
  <si>
    <t>เลขที่ สสท. 3/2566</t>
  </si>
  <si>
    <t>PO 3300056429</t>
  </si>
  <si>
    <t>บจก.เจอาร์ ดีไซน์ อินทีเรีย</t>
  </si>
  <si>
    <t>ลงวันที่ 12 ตุลาคม 2565</t>
  </si>
  <si>
    <t>หจก.เอส.ที.พาเบล</t>
  </si>
  <si>
    <t>งานซื้อเก้าอี้ประชุมของสำนักงานประปาสาขาทุ่งมหาเมฆ</t>
  </si>
  <si>
    <t>เลขที่ สสท. 6/2566</t>
  </si>
  <si>
    <t>PO 3300056447</t>
  </si>
  <si>
    <t>งานซื้อถังเก็บน้ำแบบพลาสติก ขนาดควาจุ 2,000 ลิตร</t>
  </si>
  <si>
    <t>ของสำนักงานประปาสาขาทุ่งมหาเมฆ</t>
  </si>
  <si>
    <t>PO 3300056506</t>
  </si>
  <si>
    <t>เลขที่ สสท. 4/2566</t>
  </si>
  <si>
    <t>PO 3300056574</t>
  </si>
  <si>
    <t>สัญญาเลขที่ ป.05-02(66)</t>
  </si>
  <si>
    <t>ลงวันที่ 20 ตุลาคม 2565</t>
  </si>
  <si>
    <t>งานซื้อตู้ประชาสัมพันธ์ดิจิทัล พร้อมติดตั้งซอฟต์แวร์</t>
  </si>
  <si>
    <t>บจก.นีสเตอร์ (สำนักงานใหญ่)</t>
  </si>
  <si>
    <t>ของ สบก.กรก.สสท.</t>
  </si>
  <si>
    <t>บจก.นิวซีโน่ (ประเทศไทย)</t>
  </si>
  <si>
    <t>PO 3300056785</t>
  </si>
  <si>
    <t>เลขที่ สสท.(ล) 2/2566</t>
  </si>
  <si>
    <t>บจก.แซปบีไอทีโซลูชั่น</t>
  </si>
  <si>
    <t>ลงวันที่ 31 ตุลาคม 2565</t>
  </si>
  <si>
    <t>บจก.ดอลลี่ โซลูชั่น</t>
  </si>
  <si>
    <t>รวมทั้งสิ้น 13 รายการ</t>
  </si>
  <si>
    <t>สรุปผลการดำเนินการจัดซื้อจัดจ้างในรอบเดือน ตุลาคม 2565 (วิธีเฉพาะเจาะจง)</t>
  </si>
  <si>
    <t>วันที่ 1-31 ตุลาคม 2565</t>
  </si>
  <si>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</si>
  <si>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</si>
  <si>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</si>
  <si>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</si>
  <si>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</si>
  <si>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</si>
  <si>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</si>
  <si>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</si>
  <si>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</si>
  <si>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</si>
  <si>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</si>
  <si>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</si>
  <si>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</si>
  <si>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</si>
  <si>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</si>
  <si>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</si>
  <si>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</si>
  <si>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</si>
  <si>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</si>
  <si>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</si>
  <si>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</si>
  <si>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</si>
  <si>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</si>
  <si>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</si>
  <si>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</si>
  <si>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 xml:space="preserve">ค่าซ่อมแซมและบำรุงรักษาสิ่งก่อสร้างและครุภัณฑ์อื่น 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</si>
  <si>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</si>
  <si>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</si>
  <si>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</si>
  <si>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</si>
  <si>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ผลการจัดซื้อจัดจ้าง SME ที่ทำได้สะสม เม.ย.65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</si>
  <si>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</si>
  <si>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</si>
  <si>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 xml:space="preserve">สรุปผลการจัดซื้อจัดจ้างกับผู้ประกอบการ SMEs สะสม ต.ค.65 </t>
  </si>
  <si>
    <t>งบลงทุน - งานขยายเขต รับจ้างงาน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</si>
  <si>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</si>
  <si>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</si>
  <si>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งบประมาณปี 2566</t>
  </si>
  <si>
    <t>งบลงทุน - งานซื้อ/จ้าง (สาขาดำเนินการเอง)</t>
  </si>
  <si>
    <t>งบทำการ - ค่าจ้างเหมาเปลี่ยนและยกย้ายมาตรวัดน้ำ</t>
  </si>
  <si>
    <t>งานซื้อเก้าอี้สำหรับห้องอาหารของสสท.</t>
  </si>
  <si>
    <t>งานซื้อเครื่องทำน้ำร้อน-น้ำเย็น แบบต่อท่อประปา ของ สสท.</t>
  </si>
  <si>
    <t>งานจ้างปรับปรุงถอดเปลี่ยน ยก/ย้าย มาตรวัดน้ำ</t>
  </si>
  <si>
    <t xml:space="preserve">งบทำการ - ค่าซ่อมแซมและบำรุงรักษาสิ่งก่อสร้างและครุภัณฑ์อื่น </t>
  </si>
  <si>
    <t>สรุปผลการดำเนินการจัดซื้อจัดจ้างในรอบเดือน ตุลาคม 2565 (วิธีคัดเลือก)</t>
  </si>
  <si>
    <t>สรุปผลการดำเนินการจัดซื้อจัดจ้างในรอบเดือน ตุลาคม 2565 (วิธี 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</si>
</sst>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.00_);[Red]\(#,##0.00\)"/>
  </numFmts>
  <fonts count="2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26"/>
      <color theme="1"/>
      <name val="Wingdings"/>
      <charset val="2"/>
    </font>
    <font>
      <sz val="26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 New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6"/>
      <color theme="1"/>
      <name val="Wingdings"/>
      <charset val="2"/>
    </font>
    <font>
      <b/>
      <sz val="26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2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4" fontId="2" fillId="0" borderId="1" xfId="3" applyNumberFormat="1" applyFont="1" applyBorder="1" applyAlignment="1">
      <alignment horizontal="center" vertical="center" wrapText="1"/>
    </xf>
    <xf numFmtId="4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4" fontId="3" fillId="0" borderId="8" xfId="3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4" fontId="3" fillId="0" borderId="0" xfId="3" applyNumberFormat="1" applyFont="1" applyBorder="1"/>
    <xf numFmtId="187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/>
    <xf numFmtId="0" fontId="3" fillId="0" borderId="17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" fontId="3" fillId="0" borderId="0" xfId="3" applyNumberFormat="1" applyFont="1"/>
    <xf numFmtId="187" fontId="3" fillId="0" borderId="0" xfId="0" applyNumberFormat="1" applyFont="1"/>
    <xf numFmtId="4" fontId="3" fillId="0" borderId="0" xfId="0" applyNumberFormat="1" applyFont="1"/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4" fontId="2" fillId="0" borderId="18" xfId="3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0" xfId="3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4" fontId="3" fillId="0" borderId="17" xfId="3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6" fillId="0" borderId="0" xfId="0" applyFont="1"/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11" xfId="1" applyFont="1" applyFill="1" applyBorder="1" applyAlignment="1">
      <alignment horizontal="center" vertical="center" wrapText="1"/>
    </xf>
    <xf numFmtId="43" fontId="7" fillId="4" borderId="1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3" xfId="1" applyFont="1" applyBorder="1"/>
    <xf numFmtId="43" fontId="6" fillId="0" borderId="2" xfId="1" applyFont="1" applyBorder="1"/>
    <xf numFmtId="0" fontId="6" fillId="0" borderId="1" xfId="0" applyFont="1" applyBorder="1"/>
    <xf numFmtId="43" fontId="14" fillId="0" borderId="1" xfId="1" applyFont="1" applyBorder="1"/>
    <xf numFmtId="43" fontId="6" fillId="0" borderId="3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0" fontId="15" fillId="0" borderId="1" xfId="0" applyFont="1" applyBorder="1" applyAlignment="1">
      <alignment vertical="top" wrapText="1"/>
    </xf>
    <xf numFmtId="43" fontId="14" fillId="0" borderId="8" xfId="1" applyFont="1" applyBorder="1"/>
    <xf numFmtId="43" fontId="7" fillId="0" borderId="1" xfId="1" applyFont="1" applyBorder="1"/>
    <xf numFmtId="43" fontId="7" fillId="0" borderId="1" xfId="1" applyFont="1" applyFill="1" applyBorder="1"/>
    <xf numFmtId="43" fontId="6" fillId="0" borderId="3" xfId="1" applyFont="1" applyFill="1" applyBorder="1"/>
    <xf numFmtId="43" fontId="6" fillId="0" borderId="3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/>
    <xf numFmtId="43" fontId="6" fillId="0" borderId="2" xfId="1" applyFont="1" applyFill="1" applyBorder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/>
    <xf numFmtId="43" fontId="7" fillId="4" borderId="1" xfId="1" applyFont="1" applyFill="1" applyBorder="1"/>
    <xf numFmtId="43" fontId="6" fillId="4" borderId="3" xfId="1" applyFont="1" applyFill="1" applyBorder="1"/>
    <xf numFmtId="43" fontId="6" fillId="4" borderId="3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/>
    </xf>
    <xf numFmtId="43" fontId="6" fillId="4" borderId="1" xfId="1" applyFont="1" applyFill="1" applyBorder="1"/>
    <xf numFmtId="43" fontId="6" fillId="4" borderId="2" xfId="1" applyFont="1" applyFill="1" applyBorder="1"/>
    <xf numFmtId="10" fontId="6" fillId="4" borderId="1" xfId="2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/>
    <xf numFmtId="43" fontId="7" fillId="5" borderId="1" xfId="1" applyFont="1" applyFill="1" applyBorder="1"/>
    <xf numFmtId="43" fontId="6" fillId="5" borderId="1" xfId="1" applyFont="1" applyFill="1" applyBorder="1"/>
    <xf numFmtId="43" fontId="16" fillId="5" borderId="1" xfId="1" applyFont="1" applyFill="1" applyBorder="1" applyAlignment="1">
      <alignment horizontal="left" vertical="top" wrapText="1"/>
    </xf>
    <xf numFmtId="43" fontId="6" fillId="5" borderId="1" xfId="1" applyFont="1" applyFill="1" applyBorder="1" applyAlignment="1">
      <alignment horizontal="center"/>
    </xf>
    <xf numFmtId="43" fontId="6" fillId="5" borderId="2" xfId="1" applyFont="1" applyFill="1" applyBorder="1"/>
    <xf numFmtId="10" fontId="6" fillId="5" borderId="1" xfId="2" applyNumberFormat="1" applyFont="1" applyFill="1" applyBorder="1" applyAlignment="1">
      <alignment horizontal="center"/>
    </xf>
    <xf numFmtId="43" fontId="16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10" fontId="7" fillId="0" borderId="1" xfId="2" applyNumberFormat="1" applyFont="1" applyBorder="1" applyAlignment="1">
      <alignment horizontal="center"/>
    </xf>
    <xf numFmtId="0" fontId="7" fillId="0" borderId="0" xfId="0" applyFont="1"/>
    <xf numFmtId="43" fontId="7" fillId="0" borderId="0" xfId="1" applyFont="1" applyBorder="1"/>
    <xf numFmtId="10" fontId="7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0" applyNumberFormat="1" applyFont="1"/>
    <xf numFmtId="43" fontId="7" fillId="0" borderId="0" xfId="1" applyFont="1"/>
    <xf numFmtId="43" fontId="6" fillId="0" borderId="0" xfId="1" applyFont="1"/>
    <xf numFmtId="43" fontId="7" fillId="0" borderId="0" xfId="1" applyFont="1" applyBorder="1" applyAlignment="1"/>
    <xf numFmtId="43" fontId="7" fillId="0" borderId="19" xfId="1" applyFont="1" applyBorder="1"/>
    <xf numFmtId="43" fontId="6" fillId="0" borderId="0" xfId="1" applyFont="1" applyBorder="1"/>
    <xf numFmtId="188" fontId="7" fillId="0" borderId="0" xfId="1" applyNumberFormat="1" applyFont="1" applyBorder="1"/>
    <xf numFmtId="10" fontId="7" fillId="0" borderId="0" xfId="2" applyNumberFormat="1" applyFont="1" applyAlignment="1">
      <alignment horizontal="center"/>
    </xf>
    <xf numFmtId="10" fontId="7" fillId="0" borderId="0" xfId="2" applyNumberFormat="1" applyFont="1" applyAlignment="1">
      <alignment horizontal="right"/>
    </xf>
    <xf numFmtId="2" fontId="6" fillId="0" borderId="0" xfId="0" applyNumberFormat="1" applyFont="1"/>
    <xf numFmtId="43" fontId="7" fillId="0" borderId="4" xfId="1" applyFont="1" applyBorder="1" applyAlignment="1">
      <alignment horizontal="center" vertical="center" wrapText="1"/>
    </xf>
    <xf numFmtId="43" fontId="7" fillId="0" borderId="1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 wrapText="1"/>
    </xf>
    <xf numFmtId="43" fontId="7" fillId="0" borderId="13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21" fillId="2" borderId="4" xfId="4" applyFont="1" applyFill="1" applyBorder="1" applyAlignment="1">
      <alignment horizontal="center" vertical="center" wrapText="1"/>
    </xf>
    <xf numFmtId="0" fontId="21" fillId="2" borderId="8" xfId="4" applyFont="1" applyFill="1" applyBorder="1" applyAlignment="1">
      <alignment horizontal="center" vertical="center" wrapText="1"/>
    </xf>
    <xf numFmtId="0" fontId="21" fillId="2" borderId="11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4" fontId="2" fillId="0" borderId="11" xfId="3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87" fontId="2" fillId="0" borderId="8" xfId="0" applyNumberFormat="1" applyFont="1" applyBorder="1" applyAlignment="1">
      <alignment horizontal="center" vertical="center" wrapText="1"/>
    </xf>
    <xf numFmtId="187" fontId="2" fillId="0" borderId="1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187" fontId="2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4" xfId="3" applyNumberFormat="1" applyFont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2" fillId="2" borderId="1" xfId="4" applyFont="1" applyFill="1" applyBorder="1" applyAlignment="1">
      <alignment horizontal="center" vertical="center" wrapText="1"/>
    </xf>
  </cellXfs>
  <cellStyles count="5">
    <cellStyle name="Comma" xfId="1" builtinId="3"/>
    <cellStyle name="Comma 2 2" xfId="3"/>
    <cellStyle name="Normal" xfId="0" builtinId="0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FF7B506A-9A94-4832-BF1B-567A136925F0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43"/>
  <sheetViews>
    <sheetView topLeftCell="A4" zoomScale="85" zoomScaleNormal="85" zoomScaleSheetLayoutView="100" workbookViewId="0">
      <pane ySplit="4" topLeftCell="A11" activePane="bottomLeft" state="frozen"/>
      <selection activeCell="R4" sqref="R4"/>
      <selection pane="bottomLeft" activeCell="E40" sqref="E40"/>
    </sheetView>
  </sheetViews>
  <sheetFormatPr defaultColWidth="8.75" defaultRowHeight="21.75"/>
  <cols>
    <col min="1" max="1" width="8.75" style="69"/>
    <col min="2" max="2" width="39.875" style="69" customWidth="1"/>
    <col min="3" max="3" width="13.625" style="127" customWidth="1"/>
    <col min="4" max="4" width="13.25" style="127" customWidth="1"/>
    <col min="5" max="5" width="12" style="127" customWidth="1"/>
    <col min="6" max="7" width="12.25" style="127" customWidth="1"/>
    <col min="8" max="15" width="12.25" style="127" hidden="1" customWidth="1"/>
    <col min="16" max="22" width="14.625" style="127" hidden="1" customWidth="1"/>
    <col min="23" max="23" width="13.875" style="127" hidden="1" customWidth="1"/>
    <col min="24" max="29" width="14.625" style="127" hidden="1" customWidth="1"/>
    <col min="30" max="30" width="13.625" style="127" customWidth="1"/>
    <col min="31" max="31" width="12.25" style="127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6">
      <c r="A1" s="148" t="s">
        <v>136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</row>
    <row r="2" spans="1:36">
      <c r="A2" s="148" t="s">
        <v>137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</row>
    <row r="3" spans="1:36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</row>
    <row r="4" spans="1:3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6" ht="33.75" customHeight="1">
      <c r="A5" s="70"/>
      <c r="B5" s="70"/>
      <c r="C5" s="70"/>
      <c r="D5" s="70"/>
      <c r="E5" s="70"/>
      <c r="F5" s="150">
        <v>243162</v>
      </c>
      <c r="G5" s="139"/>
      <c r="H5" s="150">
        <v>23682</v>
      </c>
      <c r="I5" s="139"/>
      <c r="J5" s="150">
        <v>23712</v>
      </c>
      <c r="K5" s="139"/>
      <c r="L5" s="150">
        <v>23743</v>
      </c>
      <c r="M5" s="139"/>
      <c r="N5" s="150">
        <v>23774</v>
      </c>
      <c r="O5" s="139"/>
      <c r="P5" s="143">
        <v>23802</v>
      </c>
      <c r="Q5" s="144"/>
      <c r="R5" s="143">
        <v>23833</v>
      </c>
      <c r="S5" s="144"/>
      <c r="T5" s="143">
        <v>23863</v>
      </c>
      <c r="U5" s="144"/>
      <c r="V5" s="143">
        <v>23894</v>
      </c>
      <c r="W5" s="144"/>
      <c r="X5" s="143">
        <v>23924</v>
      </c>
      <c r="Y5" s="144"/>
      <c r="Z5" s="143">
        <v>23955</v>
      </c>
      <c r="AA5" s="144"/>
      <c r="AB5" s="143">
        <v>23986</v>
      </c>
      <c r="AC5" s="144"/>
      <c r="AD5" s="145" t="s">
        <v>169</v>
      </c>
      <c r="AE5" s="146"/>
      <c r="AF5" s="147"/>
    </row>
    <row r="6" spans="1:36" ht="36" customHeight="1">
      <c r="A6" s="139" t="s">
        <v>138</v>
      </c>
      <c r="B6" s="139" t="s">
        <v>139</v>
      </c>
      <c r="C6" s="140" t="s">
        <v>140</v>
      </c>
      <c r="D6" s="141"/>
      <c r="E6" s="142"/>
      <c r="F6" s="142" t="s">
        <v>141</v>
      </c>
      <c r="G6" s="138" t="s">
        <v>142</v>
      </c>
      <c r="H6" s="138" t="s">
        <v>141</v>
      </c>
      <c r="I6" s="138" t="s">
        <v>142</v>
      </c>
      <c r="J6" s="138" t="s">
        <v>141</v>
      </c>
      <c r="K6" s="140" t="s">
        <v>142</v>
      </c>
      <c r="L6" s="135" t="s">
        <v>141</v>
      </c>
      <c r="M6" s="135" t="s">
        <v>142</v>
      </c>
      <c r="N6" s="135" t="s">
        <v>141</v>
      </c>
      <c r="O6" s="135" t="s">
        <v>142</v>
      </c>
      <c r="P6" s="135" t="s">
        <v>141</v>
      </c>
      <c r="Q6" s="135" t="s">
        <v>142</v>
      </c>
      <c r="R6" s="135" t="s">
        <v>141</v>
      </c>
      <c r="S6" s="135" t="s">
        <v>142</v>
      </c>
      <c r="T6" s="135" t="s">
        <v>141</v>
      </c>
      <c r="U6" s="135" t="s">
        <v>142</v>
      </c>
      <c r="V6" s="135" t="s">
        <v>141</v>
      </c>
      <c r="W6" s="135" t="s">
        <v>142</v>
      </c>
      <c r="X6" s="135" t="s">
        <v>141</v>
      </c>
      <c r="Y6" s="135" t="s">
        <v>142</v>
      </c>
      <c r="Z6" s="135" t="s">
        <v>141</v>
      </c>
      <c r="AA6" s="135" t="s">
        <v>142</v>
      </c>
      <c r="AB6" s="135" t="s">
        <v>141</v>
      </c>
      <c r="AC6" s="135" t="s">
        <v>142</v>
      </c>
      <c r="AD6" s="138" t="s">
        <v>143</v>
      </c>
      <c r="AE6" s="138" t="s">
        <v>144</v>
      </c>
      <c r="AF6" s="137" t="s">
        <v>145</v>
      </c>
    </row>
    <row r="7" spans="1:36" s="73" customFormat="1" ht="54" customHeight="1">
      <c r="A7" s="139"/>
      <c r="B7" s="139"/>
      <c r="C7" s="71" t="s">
        <v>146</v>
      </c>
      <c r="D7" s="72" t="s">
        <v>141</v>
      </c>
      <c r="E7" s="72" t="s">
        <v>142</v>
      </c>
      <c r="F7" s="142"/>
      <c r="G7" s="138"/>
      <c r="H7" s="138"/>
      <c r="I7" s="138"/>
      <c r="J7" s="138"/>
      <c r="K7" s="140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8"/>
      <c r="AE7" s="138"/>
      <c r="AF7" s="137"/>
    </row>
    <row r="8" spans="1:36" s="73" customFormat="1" ht="21.6" customHeight="1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6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6">
      <c r="A10" s="82">
        <v>1</v>
      </c>
      <c r="B10" s="87" t="s">
        <v>148</v>
      </c>
      <c r="C10" s="88">
        <v>90000000</v>
      </c>
      <c r="D10" s="85">
        <v>90000000</v>
      </c>
      <c r="E10" s="85"/>
      <c r="F10" s="89">
        <f>386894.39+321788.79</f>
        <v>708683.17999999993</v>
      </c>
      <c r="G10" s="90"/>
      <c r="H10" s="90"/>
      <c r="I10" s="90"/>
      <c r="J10" s="90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708683.17999999993</v>
      </c>
      <c r="AE10" s="84">
        <f>F10+H10+J10+L10</f>
        <v>708683.17999999993</v>
      </c>
      <c r="AF10" s="91">
        <f>AE10/AD10</f>
        <v>1</v>
      </c>
      <c r="AI10" s="69">
        <v>386894.39</v>
      </c>
      <c r="AJ10" s="69">
        <v>321788.78999999998</v>
      </c>
    </row>
    <row r="11" spans="1:36">
      <c r="A11" s="82">
        <v>2</v>
      </c>
      <c r="B11" s="92" t="s">
        <v>149</v>
      </c>
      <c r="C11" s="93">
        <v>1800000</v>
      </c>
      <c r="D11" s="85">
        <v>1800000</v>
      </c>
      <c r="E11" s="85"/>
      <c r="F11" s="89"/>
      <c r="G11" s="90"/>
      <c r="H11" s="90"/>
      <c r="I11" s="90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0</v>
      </c>
      <c r="AE11" s="84">
        <f t="shared" ref="AE11:AE32" si="0">F11+H11+J11+L11</f>
        <v>0</v>
      </c>
      <c r="AF11" s="91" t="e">
        <f t="shared" ref="AF11:AF33" si="1">AE11/AD11</f>
        <v>#DIV/0!</v>
      </c>
    </row>
    <row r="12" spans="1:36">
      <c r="A12" s="82">
        <v>3</v>
      </c>
      <c r="B12" s="92" t="s">
        <v>150</v>
      </c>
      <c r="C12" s="94">
        <v>1500000</v>
      </c>
      <c r="D12" s="85">
        <v>1500000</v>
      </c>
      <c r="E12" s="85"/>
      <c r="F12" s="89">
        <f>1018883.18</f>
        <v>1018883.18</v>
      </c>
      <c r="G12" s="90"/>
      <c r="H12" s="90"/>
      <c r="I12" s="90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1">
        <f t="shared" si="1"/>
        <v>1</v>
      </c>
      <c r="AI12" s="134">
        <v>1018883.18</v>
      </c>
    </row>
    <row r="13" spans="1:36">
      <c r="A13" s="82">
        <v>4</v>
      </c>
      <c r="B13" s="92" t="s">
        <v>151</v>
      </c>
      <c r="C13" s="94">
        <v>5000000</v>
      </c>
      <c r="D13" s="85">
        <v>5000000</v>
      </c>
      <c r="E13" s="85"/>
      <c r="F13" s="89"/>
      <c r="G13" s="90"/>
      <c r="H13" s="90"/>
      <c r="I13" s="90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1" t="e">
        <f t="shared" si="1"/>
        <v>#DIV/0!</v>
      </c>
    </row>
    <row r="14" spans="1:36">
      <c r="A14" s="82">
        <v>5</v>
      </c>
      <c r="B14" s="92" t="s">
        <v>152</v>
      </c>
      <c r="C14" s="94">
        <v>0</v>
      </c>
      <c r="D14" s="85">
        <v>0</v>
      </c>
      <c r="E14" s="85"/>
      <c r="F14" s="89"/>
      <c r="G14" s="90"/>
      <c r="H14" s="90"/>
      <c r="I14" s="90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3" si="2">SUM(F14:AC14)</f>
        <v>0</v>
      </c>
      <c r="AE14" s="84">
        <f t="shared" si="0"/>
        <v>0</v>
      </c>
      <c r="AF14" s="91" t="e">
        <f t="shared" si="1"/>
        <v>#DIV/0!</v>
      </c>
    </row>
    <row r="15" spans="1:36">
      <c r="A15" s="82">
        <v>6</v>
      </c>
      <c r="B15" s="87" t="s">
        <v>153</v>
      </c>
      <c r="C15" s="95">
        <v>3200000</v>
      </c>
      <c r="D15" s="96">
        <v>3200000</v>
      </c>
      <c r="E15" s="96"/>
      <c r="F15" s="97">
        <f>2428621</f>
        <v>2428621</v>
      </c>
      <c r="G15" s="98"/>
      <c r="H15" s="98"/>
      <c r="I15" s="98"/>
      <c r="J15" s="99"/>
      <c r="K15" s="100"/>
      <c r="L15" s="99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84">
        <f t="shared" si="2"/>
        <v>2428621</v>
      </c>
      <c r="AE15" s="84">
        <f t="shared" si="0"/>
        <v>2428621</v>
      </c>
      <c r="AF15" s="91">
        <f t="shared" si="1"/>
        <v>1</v>
      </c>
    </row>
    <row r="16" spans="1:36">
      <c r="A16" s="101"/>
      <c r="B16" s="102" t="s">
        <v>154</v>
      </c>
      <c r="C16" s="103"/>
      <c r="D16" s="104"/>
      <c r="E16" s="104"/>
      <c r="F16" s="105"/>
      <c r="G16" s="106"/>
      <c r="H16" s="106"/>
      <c r="I16" s="106"/>
      <c r="J16" s="107"/>
      <c r="K16" s="108"/>
      <c r="L16" s="107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7"/>
      <c r="AE16" s="107">
        <f t="shared" si="0"/>
        <v>0</v>
      </c>
      <c r="AF16" s="109" t="e">
        <f t="shared" si="1"/>
        <v>#DIV/0!</v>
      </c>
    </row>
    <row r="17" spans="1:32">
      <c r="A17" s="82">
        <v>1</v>
      </c>
      <c r="B17" s="87" t="s">
        <v>59</v>
      </c>
      <c r="C17" s="94">
        <v>16900</v>
      </c>
      <c r="D17" s="85">
        <v>16900</v>
      </c>
      <c r="E17" s="85"/>
      <c r="F17" s="89">
        <v>8869.16</v>
      </c>
      <c r="G17" s="90"/>
      <c r="H17" s="90"/>
      <c r="I17" s="90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1">
        <f t="shared" si="1"/>
        <v>1</v>
      </c>
    </row>
    <row r="18" spans="1:32">
      <c r="A18" s="82">
        <v>2</v>
      </c>
      <c r="B18" s="87" t="s">
        <v>176</v>
      </c>
      <c r="C18" s="94">
        <v>28350</v>
      </c>
      <c r="D18" s="85">
        <v>28350</v>
      </c>
      <c r="E18" s="85"/>
      <c r="F18" s="89">
        <v>20700</v>
      </c>
      <c r="G18" s="90"/>
      <c r="H18" s="90"/>
      <c r="I18" s="90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1">
        <f t="shared" si="1"/>
        <v>1</v>
      </c>
    </row>
    <row r="19" spans="1:32">
      <c r="A19" s="82">
        <v>3</v>
      </c>
      <c r="B19" s="87" t="s">
        <v>81</v>
      </c>
      <c r="C19" s="94">
        <v>4650</v>
      </c>
      <c r="D19" s="85"/>
      <c r="E19" s="85">
        <v>4650</v>
      </c>
      <c r="F19" s="89"/>
      <c r="G19" s="90">
        <v>2511</v>
      </c>
      <c r="H19" s="90"/>
      <c r="I19" s="90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1">
        <f t="shared" si="1"/>
        <v>0</v>
      </c>
    </row>
    <row r="20" spans="1:32">
      <c r="A20" s="82">
        <v>4</v>
      </c>
      <c r="B20" s="87" t="s">
        <v>177</v>
      </c>
      <c r="C20" s="94">
        <v>23500</v>
      </c>
      <c r="D20" s="85">
        <v>23500</v>
      </c>
      <c r="E20" s="85"/>
      <c r="F20" s="89">
        <v>23400</v>
      </c>
      <c r="G20" s="90"/>
      <c r="H20" s="90"/>
      <c r="I20" s="90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1">
        <f t="shared" si="1"/>
        <v>1</v>
      </c>
    </row>
    <row r="21" spans="1:32">
      <c r="A21" s="82">
        <v>5</v>
      </c>
      <c r="B21" s="87" t="s">
        <v>107</v>
      </c>
      <c r="C21" s="94">
        <v>40992</v>
      </c>
      <c r="D21" s="85"/>
      <c r="E21" s="85">
        <v>40992</v>
      </c>
      <c r="F21" s="89"/>
      <c r="G21" s="90">
        <v>40992</v>
      </c>
      <c r="H21" s="90"/>
      <c r="I21" s="90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1">
        <f t="shared" si="1"/>
        <v>0</v>
      </c>
    </row>
    <row r="22" spans="1:32">
      <c r="A22" s="82">
        <v>6</v>
      </c>
      <c r="B22" s="87" t="s">
        <v>114</v>
      </c>
      <c r="C22" s="94">
        <v>94760</v>
      </c>
      <c r="D22" s="85"/>
      <c r="E22" s="85">
        <v>94760</v>
      </c>
      <c r="F22" s="89"/>
      <c r="G22" s="90">
        <v>88437.3</v>
      </c>
      <c r="H22" s="90"/>
      <c r="I22" s="90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1">
        <f t="shared" si="1"/>
        <v>0</v>
      </c>
    </row>
    <row r="23" spans="1:32">
      <c r="A23" s="82">
        <v>7</v>
      </c>
      <c r="B23" s="87" t="s">
        <v>117</v>
      </c>
      <c r="C23" s="94">
        <v>26000</v>
      </c>
      <c r="D23" s="85">
        <v>26000</v>
      </c>
      <c r="E23" s="85"/>
      <c r="F23" s="89">
        <v>26000</v>
      </c>
      <c r="G23" s="90"/>
      <c r="H23" s="90"/>
      <c r="I23" s="90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1">
        <f t="shared" si="1"/>
        <v>1</v>
      </c>
    </row>
    <row r="24" spans="1:32">
      <c r="A24" s="82">
        <v>8</v>
      </c>
      <c r="B24" s="87" t="s">
        <v>124</v>
      </c>
      <c r="C24" s="94">
        <v>69700</v>
      </c>
      <c r="D24" s="85"/>
      <c r="E24" s="85">
        <v>69700</v>
      </c>
      <c r="F24" s="89"/>
      <c r="G24" s="90">
        <v>68000</v>
      </c>
      <c r="H24" s="90"/>
      <c r="I24" s="90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1">
        <f t="shared" si="1"/>
        <v>0</v>
      </c>
    </row>
    <row r="25" spans="1:32">
      <c r="A25" s="82"/>
      <c r="B25" s="87"/>
      <c r="C25" s="94"/>
      <c r="D25" s="85"/>
      <c r="E25" s="85"/>
      <c r="F25" s="89"/>
      <c r="G25" s="90"/>
      <c r="H25" s="90"/>
      <c r="I25" s="90"/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0</v>
      </c>
      <c r="AE25" s="84">
        <f t="shared" si="0"/>
        <v>0</v>
      </c>
      <c r="AF25" s="91" t="e">
        <f t="shared" si="1"/>
        <v>#DIV/0!</v>
      </c>
    </row>
    <row r="26" spans="1:32" ht="18.75" customHeight="1">
      <c r="A26" s="101"/>
      <c r="B26" s="102" t="s">
        <v>155</v>
      </c>
      <c r="C26" s="103"/>
      <c r="D26" s="104"/>
      <c r="E26" s="104"/>
      <c r="F26" s="105"/>
      <c r="G26" s="106"/>
      <c r="H26" s="106"/>
      <c r="I26" s="106"/>
      <c r="J26" s="107"/>
      <c r="K26" s="108"/>
      <c r="L26" s="107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7"/>
      <c r="AE26" s="107">
        <f t="shared" si="0"/>
        <v>0</v>
      </c>
      <c r="AF26" s="109" t="e">
        <f t="shared" si="1"/>
        <v>#DIV/0!</v>
      </c>
    </row>
    <row r="27" spans="1:32" ht="18.75" customHeight="1">
      <c r="A27" s="82">
        <v>1</v>
      </c>
      <c r="B27" s="87" t="s">
        <v>156</v>
      </c>
      <c r="C27" s="94">
        <v>0</v>
      </c>
      <c r="D27" s="85">
        <v>0</v>
      </c>
      <c r="E27" s="85"/>
      <c r="F27" s="89"/>
      <c r="G27" s="90"/>
      <c r="H27" s="90"/>
      <c r="I27" s="90"/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0</v>
      </c>
      <c r="AE27" s="84">
        <f t="shared" si="0"/>
        <v>0</v>
      </c>
      <c r="AF27" s="91" t="e">
        <f t="shared" si="1"/>
        <v>#DIV/0!</v>
      </c>
    </row>
    <row r="28" spans="1:32" ht="18.75" customHeight="1">
      <c r="A28" s="82">
        <v>2</v>
      </c>
      <c r="B28" s="87" t="s">
        <v>157</v>
      </c>
      <c r="C28" s="94">
        <v>400000</v>
      </c>
      <c r="D28" s="85">
        <v>400000</v>
      </c>
      <c r="E28" s="85"/>
      <c r="F28" s="89">
        <v>389901</v>
      </c>
      <c r="G28" s="90"/>
      <c r="H28" s="90"/>
      <c r="I28" s="90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389901</v>
      </c>
      <c r="AE28" s="84">
        <f t="shared" si="0"/>
        <v>389901</v>
      </c>
      <c r="AF28" s="91">
        <f t="shared" si="1"/>
        <v>1</v>
      </c>
    </row>
    <row r="29" spans="1:32" ht="18.75" customHeight="1">
      <c r="A29" s="82">
        <v>3</v>
      </c>
      <c r="B29" s="87" t="s">
        <v>158</v>
      </c>
      <c r="C29" s="94">
        <v>5239000</v>
      </c>
      <c r="D29" s="85">
        <v>5239000</v>
      </c>
      <c r="E29" s="85"/>
      <c r="F29" s="89">
        <f>2052369.16</f>
        <v>2052369.16</v>
      </c>
      <c r="G29" s="90"/>
      <c r="H29" s="90"/>
      <c r="I29" s="90"/>
      <c r="J29" s="84"/>
      <c r="K29" s="86"/>
      <c r="L29" s="84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>SUM(F29:AC29)</f>
        <v>2052369.16</v>
      </c>
      <c r="AE29" s="84">
        <f t="shared" si="0"/>
        <v>2052369.16</v>
      </c>
      <c r="AF29" s="91">
        <f t="shared" si="1"/>
        <v>1</v>
      </c>
    </row>
    <row r="30" spans="1:32">
      <c r="A30" s="82">
        <v>4</v>
      </c>
      <c r="B30" s="87" t="s">
        <v>159</v>
      </c>
      <c r="C30" s="94">
        <v>2000000</v>
      </c>
      <c r="D30" s="85">
        <v>2000000</v>
      </c>
      <c r="E30" s="85"/>
      <c r="F30" s="89">
        <f>1985169</f>
        <v>1985169</v>
      </c>
      <c r="G30" s="90"/>
      <c r="H30" s="90"/>
      <c r="I30" s="90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>SUM(F30:AC30)</f>
        <v>1985169</v>
      </c>
      <c r="AE30" s="84">
        <f t="shared" si="0"/>
        <v>1985169</v>
      </c>
      <c r="AF30" s="91">
        <f t="shared" si="1"/>
        <v>1</v>
      </c>
    </row>
    <row r="31" spans="1:32">
      <c r="A31" s="82">
        <v>5</v>
      </c>
      <c r="B31" s="87" t="s">
        <v>160</v>
      </c>
      <c r="C31" s="94">
        <v>200000</v>
      </c>
      <c r="D31" s="85"/>
      <c r="E31" s="85">
        <v>17120</v>
      </c>
      <c r="F31" s="89"/>
      <c r="G31" s="90"/>
      <c r="H31" s="90"/>
      <c r="I31" s="90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/>
      <c r="AF31" s="91" t="e">
        <f t="shared" si="1"/>
        <v>#DIV/0!</v>
      </c>
    </row>
    <row r="32" spans="1:32">
      <c r="A32" s="82"/>
      <c r="B32" s="87" t="s">
        <v>161</v>
      </c>
      <c r="C32" s="94">
        <v>520000</v>
      </c>
      <c r="D32" s="85">
        <v>520000</v>
      </c>
      <c r="E32" s="85">
        <v>55000</v>
      </c>
      <c r="F32" s="89">
        <f>16000+21600</f>
        <v>37600</v>
      </c>
      <c r="G32" s="90"/>
      <c r="H32" s="90"/>
      <c r="I32" s="90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37600</v>
      </c>
      <c r="AE32" s="84">
        <f t="shared" si="0"/>
        <v>37600</v>
      </c>
      <c r="AF32" s="91">
        <f t="shared" si="1"/>
        <v>1</v>
      </c>
    </row>
    <row r="33" spans="1:32">
      <c r="A33" s="110"/>
      <c r="B33" s="111" t="s">
        <v>162</v>
      </c>
      <c r="C33" s="112"/>
      <c r="D33" s="113"/>
      <c r="E33" s="113"/>
      <c r="F33" s="114"/>
      <c r="G33" s="115"/>
      <c r="H33" s="115"/>
      <c r="I33" s="115"/>
      <c r="J33" s="113"/>
      <c r="K33" s="116"/>
      <c r="L33" s="113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3">
        <f t="shared" si="2"/>
        <v>0</v>
      </c>
      <c r="AE33" s="113">
        <f t="shared" ref="AE33" si="3">F33+H33+J33</f>
        <v>0</v>
      </c>
      <c r="AF33" s="117" t="e">
        <f t="shared" si="1"/>
        <v>#DIV/0!</v>
      </c>
    </row>
    <row r="34" spans="1:32">
      <c r="A34" s="82"/>
      <c r="B34" s="83"/>
      <c r="C34" s="94"/>
      <c r="D34" s="84"/>
      <c r="E34" s="84"/>
      <c r="F34" s="118"/>
      <c r="G34" s="90"/>
      <c r="H34" s="90"/>
      <c r="I34" s="90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/>
      <c r="AE34" s="84"/>
      <c r="AF34" s="91"/>
    </row>
    <row r="35" spans="1:32" s="121" customFormat="1">
      <c r="A35" s="119"/>
      <c r="B35" s="119" t="s">
        <v>163</v>
      </c>
      <c r="C35" s="94">
        <f t="shared" ref="C35:AC35" si="4">SUM(C9:C33)</f>
        <v>110163852</v>
      </c>
      <c r="D35" s="94">
        <f t="shared" si="4"/>
        <v>109753750</v>
      </c>
      <c r="E35" s="94">
        <f t="shared" si="4"/>
        <v>282222</v>
      </c>
      <c r="F35" s="94">
        <f t="shared" si="4"/>
        <v>8700195.6799999997</v>
      </c>
      <c r="G35" s="94">
        <f t="shared" si="4"/>
        <v>199940.3</v>
      </c>
      <c r="H35" s="94">
        <f t="shared" si="4"/>
        <v>0</v>
      </c>
      <c r="I35" s="94">
        <f t="shared" si="4"/>
        <v>0</v>
      </c>
      <c r="J35" s="94">
        <f t="shared" si="4"/>
        <v>0</v>
      </c>
      <c r="K35" s="94">
        <f t="shared" si="4"/>
        <v>0</v>
      </c>
      <c r="L35" s="94">
        <f>SUM(L9:L33)</f>
        <v>0</v>
      </c>
      <c r="M35" s="94">
        <f t="shared" si="4"/>
        <v>0</v>
      </c>
      <c r="N35" s="94">
        <f t="shared" si="4"/>
        <v>0</v>
      </c>
      <c r="O35" s="94">
        <f t="shared" si="4"/>
        <v>0</v>
      </c>
      <c r="P35" s="94">
        <f t="shared" si="4"/>
        <v>0</v>
      </c>
      <c r="Q35" s="94">
        <f t="shared" si="4"/>
        <v>0</v>
      </c>
      <c r="R35" s="94">
        <f t="shared" si="4"/>
        <v>0</v>
      </c>
      <c r="S35" s="94">
        <f t="shared" si="4"/>
        <v>0</v>
      </c>
      <c r="T35" s="94">
        <f t="shared" si="4"/>
        <v>0</v>
      </c>
      <c r="U35" s="94">
        <f t="shared" si="4"/>
        <v>0</v>
      </c>
      <c r="V35" s="94">
        <f t="shared" si="4"/>
        <v>0</v>
      </c>
      <c r="W35" s="94">
        <f t="shared" si="4"/>
        <v>0</v>
      </c>
      <c r="X35" s="94">
        <f t="shared" si="4"/>
        <v>0</v>
      </c>
      <c r="Y35" s="94">
        <f t="shared" si="4"/>
        <v>0</v>
      </c>
      <c r="Z35" s="94">
        <f t="shared" si="4"/>
        <v>0</v>
      </c>
      <c r="AA35" s="94">
        <f t="shared" si="4"/>
        <v>0</v>
      </c>
      <c r="AB35" s="94">
        <f t="shared" si="4"/>
        <v>0</v>
      </c>
      <c r="AC35" s="94">
        <f t="shared" si="4"/>
        <v>0</v>
      </c>
      <c r="AD35" s="94">
        <f>SUM(AD9:AD32)</f>
        <v>8900135.9800000004</v>
      </c>
      <c r="AE35" s="94">
        <f>SUM(AE9:AE32)</f>
        <v>8700195.6799999997</v>
      </c>
      <c r="AF35" s="120">
        <f>AE35/AD35</f>
        <v>0.97753514098556493</v>
      </c>
    </row>
    <row r="36" spans="1:32" s="121" customFormat="1">
      <c r="A36" s="70"/>
      <c r="B36" s="70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3"/>
    </row>
    <row r="37" spans="1:32">
      <c r="A37" s="124"/>
      <c r="B37" s="69" t="s">
        <v>164</v>
      </c>
      <c r="C37" s="69"/>
      <c r="D37" s="125">
        <f>D35</f>
        <v>109753750</v>
      </c>
      <c r="E37" s="126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69"/>
      <c r="AE37" s="69"/>
    </row>
    <row r="38" spans="1:32" ht="22.5" thickBot="1">
      <c r="B38" s="121" t="s">
        <v>165</v>
      </c>
      <c r="C38" s="69"/>
      <c r="D38" s="129">
        <f>SUM(D37*0.3)</f>
        <v>32926125</v>
      </c>
      <c r="E38" s="130"/>
      <c r="AD38" s="121"/>
      <c r="AE38" s="69"/>
    </row>
    <row r="39" spans="1:32" ht="22.5" thickTop="1">
      <c r="C39" s="69"/>
      <c r="D39" s="69"/>
      <c r="E39" s="131"/>
      <c r="AD39" s="69"/>
      <c r="AE39" s="69"/>
      <c r="AF39" s="132"/>
    </row>
    <row r="40" spans="1:32">
      <c r="B40" s="69" t="s">
        <v>166</v>
      </c>
      <c r="C40" s="69"/>
      <c r="D40" s="130">
        <f>SUM(AE35)</f>
        <v>8700195.6799999997</v>
      </c>
      <c r="E40" s="132"/>
      <c r="L40" s="94"/>
    </row>
    <row r="41" spans="1:32">
      <c r="B41" s="121" t="s">
        <v>167</v>
      </c>
      <c r="D41" s="133">
        <f>SUM(D40/D37)</f>
        <v>7.9270145029213118E-2</v>
      </c>
    </row>
    <row r="43" spans="1:32">
      <c r="B43" s="69" t="s">
        <v>168</v>
      </c>
      <c r="C43" s="69"/>
      <c r="D43" s="131">
        <f>D40-D38</f>
        <v>-24225929.32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89"/>
  <sheetViews>
    <sheetView tabSelected="1" zoomScale="70" zoomScaleNormal="70" workbookViewId="0">
      <selection activeCell="C31" sqref="C31:C34"/>
    </sheetView>
  </sheetViews>
  <sheetFormatPr defaultColWidth="9.125" defaultRowHeight="24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3.62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>
      <c r="A2" s="167" t="s">
        <v>134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" t="s">
        <v>0</v>
      </c>
    </row>
    <row r="3" spans="1:14">
      <c r="A3" s="167" t="s">
        <v>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4">
      <c r="A4" s="167" t="s">
        <v>135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14">
      <c r="A5" s="3"/>
      <c r="B5" s="1"/>
      <c r="C5" s="1"/>
      <c r="D5" s="1"/>
      <c r="E5" s="1"/>
      <c r="F5" s="1"/>
      <c r="G5" s="1"/>
      <c r="H5" s="1"/>
      <c r="I5" s="1"/>
      <c r="J5" s="1"/>
    </row>
    <row r="6" spans="1:14" ht="48">
      <c r="A6" s="213" t="s">
        <v>2</v>
      </c>
      <c r="B6" s="215" t="s">
        <v>3</v>
      </c>
      <c r="C6" s="4" t="s">
        <v>4</v>
      </c>
      <c r="D6" s="5" t="s">
        <v>5</v>
      </c>
      <c r="E6" s="215" t="s">
        <v>6</v>
      </c>
      <c r="F6" s="215" t="s">
        <v>7</v>
      </c>
      <c r="G6" s="215"/>
      <c r="H6" s="216" t="s">
        <v>8</v>
      </c>
      <c r="I6" s="216"/>
      <c r="J6" s="217" t="s">
        <v>9</v>
      </c>
      <c r="K6" s="217" t="s">
        <v>10</v>
      </c>
      <c r="L6" s="232" t="s">
        <v>11</v>
      </c>
      <c r="M6" s="219" t="s">
        <v>12</v>
      </c>
      <c r="N6" s="220"/>
    </row>
    <row r="7" spans="1:14" ht="63" customHeight="1">
      <c r="A7" s="214"/>
      <c r="B7" s="215"/>
      <c r="C7" s="6" t="s">
        <v>13</v>
      </c>
      <c r="D7" s="7" t="s">
        <v>14</v>
      </c>
      <c r="E7" s="215"/>
      <c r="F7" s="8" t="s">
        <v>15</v>
      </c>
      <c r="G7" s="9" t="s">
        <v>16</v>
      </c>
      <c r="H7" s="10" t="s">
        <v>17</v>
      </c>
      <c r="I7" s="11" t="s">
        <v>18</v>
      </c>
      <c r="J7" s="173"/>
      <c r="K7" s="173"/>
      <c r="L7" s="232"/>
      <c r="M7" s="13" t="s">
        <v>19</v>
      </c>
      <c r="N7" s="14" t="s">
        <v>20</v>
      </c>
    </row>
    <row r="8" spans="1:14" ht="21" customHeight="1">
      <c r="A8" s="200">
        <v>1</v>
      </c>
      <c r="B8" s="58" t="s">
        <v>59</v>
      </c>
      <c r="C8" s="197">
        <v>16900</v>
      </c>
      <c r="D8" s="187">
        <v>9490</v>
      </c>
      <c r="E8" s="189" t="s">
        <v>21</v>
      </c>
      <c r="F8" s="8" t="s">
        <v>60</v>
      </c>
      <c r="G8" s="59">
        <v>9490</v>
      </c>
      <c r="H8" s="206" t="s">
        <v>60</v>
      </c>
      <c r="I8" s="181">
        <v>9490</v>
      </c>
      <c r="J8" s="60"/>
      <c r="K8" s="8"/>
      <c r="L8" s="151" t="s">
        <v>174</v>
      </c>
      <c r="M8" s="165" t="s">
        <v>23</v>
      </c>
      <c r="N8" s="157"/>
    </row>
    <row r="9" spans="1:14" ht="21" customHeight="1">
      <c r="A9" s="201"/>
      <c r="B9" s="61" t="s">
        <v>61</v>
      </c>
      <c r="C9" s="198"/>
      <c r="D9" s="188"/>
      <c r="E9" s="190"/>
      <c r="F9" s="17" t="s">
        <v>62</v>
      </c>
      <c r="G9" s="62">
        <v>9550</v>
      </c>
      <c r="H9" s="207"/>
      <c r="I9" s="182"/>
      <c r="J9" s="17" t="s">
        <v>22</v>
      </c>
      <c r="K9" s="18" t="s">
        <v>63</v>
      </c>
      <c r="L9" s="152"/>
      <c r="M9" s="158"/>
      <c r="N9" s="158"/>
    </row>
    <row r="10" spans="1:14" ht="21" customHeight="1">
      <c r="A10" s="201"/>
      <c r="B10" s="61" t="s">
        <v>64</v>
      </c>
      <c r="C10" s="198"/>
      <c r="D10" s="188"/>
      <c r="E10" s="190"/>
      <c r="F10" s="209" t="s">
        <v>65</v>
      </c>
      <c r="G10" s="211">
        <v>17976</v>
      </c>
      <c r="H10" s="207"/>
      <c r="I10" s="182"/>
      <c r="J10" s="17" t="s">
        <v>24</v>
      </c>
      <c r="K10" s="16" t="s">
        <v>41</v>
      </c>
      <c r="L10" s="152"/>
      <c r="M10" s="158"/>
      <c r="N10" s="158"/>
    </row>
    <row r="11" spans="1:14" ht="21" customHeight="1">
      <c r="A11" s="202"/>
      <c r="B11" s="63"/>
      <c r="C11" s="199"/>
      <c r="D11" s="203"/>
      <c r="E11" s="204"/>
      <c r="F11" s="210"/>
      <c r="G11" s="212"/>
      <c r="H11" s="208"/>
      <c r="I11" s="183"/>
      <c r="J11" s="64"/>
      <c r="K11" s="23"/>
      <c r="L11" s="153"/>
      <c r="M11" s="159"/>
      <c r="N11" s="159"/>
    </row>
    <row r="12" spans="1:14" ht="21" customHeight="1">
      <c r="A12" s="200">
        <v>2</v>
      </c>
      <c r="B12" s="58" t="s">
        <v>66</v>
      </c>
      <c r="C12" s="197">
        <v>16000</v>
      </c>
      <c r="D12" s="187">
        <v>17120</v>
      </c>
      <c r="E12" s="189" t="s">
        <v>21</v>
      </c>
      <c r="F12" s="8" t="s">
        <v>67</v>
      </c>
      <c r="G12" s="59">
        <v>17120</v>
      </c>
      <c r="H12" s="206" t="s">
        <v>67</v>
      </c>
      <c r="I12" s="181">
        <v>17120</v>
      </c>
      <c r="J12" s="60"/>
      <c r="K12" s="8"/>
      <c r="L12" s="151" t="s">
        <v>179</v>
      </c>
      <c r="M12" s="165" t="s">
        <v>23</v>
      </c>
      <c r="N12" s="157"/>
    </row>
    <row r="13" spans="1:14" ht="21" customHeight="1">
      <c r="A13" s="201"/>
      <c r="B13" s="61" t="s">
        <v>68</v>
      </c>
      <c r="C13" s="198"/>
      <c r="D13" s="188"/>
      <c r="E13" s="190"/>
      <c r="F13" s="17" t="s">
        <v>69</v>
      </c>
      <c r="G13" s="62">
        <v>26750</v>
      </c>
      <c r="H13" s="207"/>
      <c r="I13" s="182"/>
      <c r="J13" s="17" t="s">
        <v>22</v>
      </c>
      <c r="K13" s="18" t="s">
        <v>70</v>
      </c>
      <c r="L13" s="152"/>
      <c r="M13" s="158"/>
      <c r="N13" s="158"/>
    </row>
    <row r="14" spans="1:14" ht="21" customHeight="1">
      <c r="A14" s="201"/>
      <c r="B14" s="61"/>
      <c r="C14" s="198"/>
      <c r="D14" s="188"/>
      <c r="E14" s="190"/>
      <c r="F14" s="209" t="s">
        <v>71</v>
      </c>
      <c r="G14" s="211">
        <v>34240</v>
      </c>
      <c r="H14" s="207"/>
      <c r="I14" s="182"/>
      <c r="J14" s="17" t="s">
        <v>24</v>
      </c>
      <c r="K14" s="16" t="s">
        <v>58</v>
      </c>
      <c r="L14" s="152"/>
      <c r="M14" s="158"/>
      <c r="N14" s="158"/>
    </row>
    <row r="15" spans="1:14" ht="21" customHeight="1">
      <c r="A15" s="202"/>
      <c r="B15" s="63"/>
      <c r="C15" s="199"/>
      <c r="D15" s="203"/>
      <c r="E15" s="204"/>
      <c r="F15" s="210"/>
      <c r="G15" s="212"/>
      <c r="H15" s="208"/>
      <c r="I15" s="183"/>
      <c r="J15" s="64"/>
      <c r="K15" s="23"/>
      <c r="L15" s="153"/>
      <c r="M15" s="159"/>
      <c r="N15" s="159"/>
    </row>
    <row r="16" spans="1:14" ht="21" customHeight="1">
      <c r="A16" s="200">
        <v>3</v>
      </c>
      <c r="B16" s="58" t="s">
        <v>72</v>
      </c>
      <c r="C16" s="197">
        <v>28350</v>
      </c>
      <c r="D16" s="187">
        <v>22149</v>
      </c>
      <c r="E16" s="189" t="s">
        <v>21</v>
      </c>
      <c r="F16" s="8" t="s">
        <v>73</v>
      </c>
      <c r="G16" s="59">
        <v>22149</v>
      </c>
      <c r="H16" s="206" t="s">
        <v>73</v>
      </c>
      <c r="I16" s="181">
        <v>22149</v>
      </c>
      <c r="J16" s="60"/>
      <c r="K16" s="8"/>
      <c r="L16" s="151" t="s">
        <v>174</v>
      </c>
      <c r="M16" s="154" t="s">
        <v>23</v>
      </c>
      <c r="N16" s="157"/>
    </row>
    <row r="17" spans="1:14" ht="21" customHeight="1">
      <c r="A17" s="201"/>
      <c r="B17" s="61" t="s">
        <v>74</v>
      </c>
      <c r="C17" s="198"/>
      <c r="D17" s="188"/>
      <c r="E17" s="190"/>
      <c r="F17" s="17" t="s">
        <v>75</v>
      </c>
      <c r="G17" s="62">
        <v>24877.5</v>
      </c>
      <c r="H17" s="207"/>
      <c r="I17" s="182"/>
      <c r="J17" s="17" t="s">
        <v>22</v>
      </c>
      <c r="K17" s="18" t="s">
        <v>76</v>
      </c>
      <c r="L17" s="152"/>
      <c r="M17" s="155"/>
      <c r="N17" s="158"/>
    </row>
    <row r="18" spans="1:14" ht="21" customHeight="1">
      <c r="A18" s="201"/>
      <c r="B18" s="61"/>
      <c r="C18" s="198"/>
      <c r="D18" s="188"/>
      <c r="E18" s="190"/>
      <c r="F18" s="17" t="s">
        <v>77</v>
      </c>
      <c r="G18" s="19">
        <v>27124.5</v>
      </c>
      <c r="H18" s="207"/>
      <c r="I18" s="182"/>
      <c r="J18" s="17" t="s">
        <v>24</v>
      </c>
      <c r="K18" s="16" t="s">
        <v>58</v>
      </c>
      <c r="L18" s="153"/>
      <c r="M18" s="156"/>
      <c r="N18" s="159"/>
    </row>
    <row r="19" spans="1:14" ht="21" customHeight="1">
      <c r="A19" s="200">
        <v>4</v>
      </c>
      <c r="B19" s="58" t="s">
        <v>33</v>
      </c>
      <c r="C19" s="197">
        <v>467200</v>
      </c>
      <c r="D19" s="187">
        <v>420199</v>
      </c>
      <c r="E19" s="189" t="s">
        <v>21</v>
      </c>
      <c r="F19" s="173" t="s">
        <v>35</v>
      </c>
      <c r="G19" s="184">
        <v>413977</v>
      </c>
      <c r="H19" s="191" t="s">
        <v>35</v>
      </c>
      <c r="I19" s="184">
        <v>413977</v>
      </c>
      <c r="J19" s="60"/>
      <c r="K19" s="8"/>
      <c r="L19" s="151" t="s">
        <v>36</v>
      </c>
      <c r="M19" s="165" t="s">
        <v>23</v>
      </c>
      <c r="N19" s="157"/>
    </row>
    <row r="20" spans="1:14" ht="21" customHeight="1">
      <c r="A20" s="201"/>
      <c r="B20" s="61" t="s">
        <v>37</v>
      </c>
      <c r="C20" s="198"/>
      <c r="D20" s="188"/>
      <c r="E20" s="190"/>
      <c r="F20" s="174"/>
      <c r="G20" s="176"/>
      <c r="H20" s="192"/>
      <c r="I20" s="176"/>
      <c r="J20" s="17" t="s">
        <v>25</v>
      </c>
      <c r="K20" s="18" t="s">
        <v>78</v>
      </c>
      <c r="L20" s="152"/>
      <c r="M20" s="158"/>
      <c r="N20" s="158"/>
    </row>
    <row r="21" spans="1:14" ht="21" customHeight="1">
      <c r="A21" s="201"/>
      <c r="B21" s="61" t="s">
        <v>79</v>
      </c>
      <c r="C21" s="198"/>
      <c r="D21" s="188"/>
      <c r="E21" s="190"/>
      <c r="F21" s="174"/>
      <c r="G21" s="176"/>
      <c r="H21" s="192"/>
      <c r="I21" s="176"/>
      <c r="J21" s="17" t="s">
        <v>24</v>
      </c>
      <c r="K21" s="16" t="s">
        <v>80</v>
      </c>
      <c r="L21" s="152"/>
      <c r="M21" s="158"/>
      <c r="N21" s="158"/>
    </row>
    <row r="22" spans="1:14" ht="21" customHeight="1">
      <c r="A22" s="202"/>
      <c r="B22" s="63"/>
      <c r="C22" s="199"/>
      <c r="D22" s="203"/>
      <c r="E22" s="204"/>
      <c r="F22" s="175"/>
      <c r="G22" s="177"/>
      <c r="H22" s="193"/>
      <c r="I22" s="177"/>
      <c r="J22" s="64"/>
      <c r="K22" s="23"/>
      <c r="L22" s="153"/>
      <c r="M22" s="159"/>
      <c r="N22" s="159"/>
    </row>
    <row r="23" spans="1:14" ht="21" customHeight="1">
      <c r="A23" s="200">
        <v>5</v>
      </c>
      <c r="B23" s="58" t="s">
        <v>81</v>
      </c>
      <c r="C23" s="197">
        <v>4650</v>
      </c>
      <c r="D23" s="187">
        <v>2686.77</v>
      </c>
      <c r="E23" s="189" t="s">
        <v>21</v>
      </c>
      <c r="F23" s="8" t="s">
        <v>82</v>
      </c>
      <c r="G23" s="59">
        <v>2686.77</v>
      </c>
      <c r="H23" s="206" t="s">
        <v>82</v>
      </c>
      <c r="I23" s="181">
        <v>2686.77</v>
      </c>
      <c r="J23" s="60"/>
      <c r="K23" s="8"/>
      <c r="L23" s="151" t="s">
        <v>174</v>
      </c>
      <c r="M23" s="166"/>
      <c r="N23" s="165" t="s">
        <v>23</v>
      </c>
    </row>
    <row r="24" spans="1:14" ht="21" customHeight="1">
      <c r="A24" s="201"/>
      <c r="B24" s="61" t="s">
        <v>83</v>
      </c>
      <c r="C24" s="198"/>
      <c r="D24" s="188"/>
      <c r="E24" s="190"/>
      <c r="F24" s="17" t="s">
        <v>84</v>
      </c>
      <c r="G24" s="19">
        <v>3200</v>
      </c>
      <c r="H24" s="207"/>
      <c r="I24" s="182"/>
      <c r="J24" s="17" t="s">
        <v>22</v>
      </c>
      <c r="K24" s="18" t="s">
        <v>85</v>
      </c>
      <c r="L24" s="152"/>
      <c r="M24" s="155"/>
      <c r="N24" s="158"/>
    </row>
    <row r="25" spans="1:14" ht="21" customHeight="1">
      <c r="A25" s="201"/>
      <c r="B25" s="61"/>
      <c r="C25" s="198"/>
      <c r="D25" s="188"/>
      <c r="E25" s="190"/>
      <c r="F25" s="209" t="s">
        <v>86</v>
      </c>
      <c r="G25" s="211">
        <v>3210</v>
      </c>
      <c r="H25" s="207"/>
      <c r="I25" s="182"/>
      <c r="J25" s="17" t="s">
        <v>24</v>
      </c>
      <c r="K25" s="16" t="s">
        <v>87</v>
      </c>
      <c r="L25" s="152"/>
      <c r="M25" s="155"/>
      <c r="N25" s="158"/>
    </row>
    <row r="26" spans="1:14" ht="21" customHeight="1">
      <c r="A26" s="202"/>
      <c r="B26" s="63"/>
      <c r="C26" s="199"/>
      <c r="D26" s="203"/>
      <c r="E26" s="204"/>
      <c r="F26" s="210"/>
      <c r="G26" s="212"/>
      <c r="H26" s="208"/>
      <c r="I26" s="183"/>
      <c r="J26" s="64"/>
      <c r="K26" s="23"/>
      <c r="L26" s="153"/>
      <c r="M26" s="156"/>
      <c r="N26" s="159"/>
    </row>
    <row r="27" spans="1:14" ht="21" customHeight="1">
      <c r="A27" s="200">
        <v>6</v>
      </c>
      <c r="B27" s="58" t="s">
        <v>88</v>
      </c>
      <c r="C27" s="197">
        <v>23500</v>
      </c>
      <c r="D27" s="187">
        <v>25038</v>
      </c>
      <c r="E27" s="189" t="s">
        <v>21</v>
      </c>
      <c r="F27" s="8" t="s">
        <v>89</v>
      </c>
      <c r="G27" s="59">
        <v>25038</v>
      </c>
      <c r="H27" s="206" t="s">
        <v>89</v>
      </c>
      <c r="I27" s="181">
        <v>25038</v>
      </c>
      <c r="J27" s="60"/>
      <c r="K27" s="8"/>
      <c r="L27" s="151" t="s">
        <v>174</v>
      </c>
      <c r="M27" s="165" t="s">
        <v>23</v>
      </c>
      <c r="N27" s="157"/>
    </row>
    <row r="28" spans="1:14" ht="21" customHeight="1">
      <c r="A28" s="201"/>
      <c r="B28" s="61" t="s">
        <v>90</v>
      </c>
      <c r="C28" s="198"/>
      <c r="D28" s="188"/>
      <c r="E28" s="190"/>
      <c r="F28" s="17" t="s">
        <v>91</v>
      </c>
      <c r="G28" s="62">
        <v>27000</v>
      </c>
      <c r="H28" s="207"/>
      <c r="I28" s="182"/>
      <c r="J28" s="17" t="s">
        <v>22</v>
      </c>
      <c r="K28" s="18" t="s">
        <v>92</v>
      </c>
      <c r="L28" s="152"/>
      <c r="M28" s="158"/>
      <c r="N28" s="158"/>
    </row>
    <row r="29" spans="1:14" ht="21" customHeight="1">
      <c r="A29" s="201"/>
      <c r="B29" s="61"/>
      <c r="C29" s="198"/>
      <c r="D29" s="188"/>
      <c r="E29" s="190"/>
      <c r="F29" s="209" t="s">
        <v>93</v>
      </c>
      <c r="G29" s="211">
        <v>28000</v>
      </c>
      <c r="H29" s="207"/>
      <c r="I29" s="182"/>
      <c r="J29" s="17" t="s">
        <v>24</v>
      </c>
      <c r="K29" s="16" t="s">
        <v>94</v>
      </c>
      <c r="L29" s="152"/>
      <c r="M29" s="158"/>
      <c r="N29" s="158"/>
    </row>
    <row r="30" spans="1:14" ht="21" customHeight="1">
      <c r="A30" s="202"/>
      <c r="B30" s="63"/>
      <c r="C30" s="199"/>
      <c r="D30" s="203"/>
      <c r="E30" s="204"/>
      <c r="F30" s="210"/>
      <c r="G30" s="212"/>
      <c r="H30" s="208"/>
      <c r="I30" s="183"/>
      <c r="J30" s="64"/>
      <c r="K30" s="23"/>
      <c r="L30" s="153"/>
      <c r="M30" s="159"/>
      <c r="N30" s="159"/>
    </row>
    <row r="31" spans="1:14" ht="21" customHeight="1">
      <c r="A31" s="200">
        <v>7</v>
      </c>
      <c r="B31" s="58" t="s">
        <v>95</v>
      </c>
      <c r="C31" s="197">
        <v>21600</v>
      </c>
      <c r="D31" s="187">
        <f>C31*1.07</f>
        <v>23112</v>
      </c>
      <c r="E31" s="189" t="s">
        <v>21</v>
      </c>
      <c r="F31" s="191" t="s">
        <v>96</v>
      </c>
      <c r="G31" s="184">
        <v>23112</v>
      </c>
      <c r="H31" s="178" t="s">
        <v>96</v>
      </c>
      <c r="I31" s="181">
        <v>23112</v>
      </c>
      <c r="J31" s="60"/>
      <c r="K31" s="8"/>
      <c r="L31" s="151" t="s">
        <v>179</v>
      </c>
      <c r="M31" s="165" t="s">
        <v>23</v>
      </c>
      <c r="N31" s="157"/>
    </row>
    <row r="32" spans="1:14" ht="21" customHeight="1">
      <c r="A32" s="201"/>
      <c r="B32" s="61" t="s">
        <v>97</v>
      </c>
      <c r="C32" s="198"/>
      <c r="D32" s="188"/>
      <c r="E32" s="190"/>
      <c r="F32" s="192"/>
      <c r="G32" s="176"/>
      <c r="H32" s="179"/>
      <c r="I32" s="182"/>
      <c r="J32" s="17" t="s">
        <v>22</v>
      </c>
      <c r="K32" s="18" t="s">
        <v>98</v>
      </c>
      <c r="L32" s="152"/>
      <c r="M32" s="158"/>
      <c r="N32" s="158"/>
    </row>
    <row r="33" spans="1:14" ht="21" customHeight="1">
      <c r="A33" s="201"/>
      <c r="B33" s="61" t="s">
        <v>99</v>
      </c>
      <c r="C33" s="198"/>
      <c r="D33" s="188"/>
      <c r="E33" s="190"/>
      <c r="F33" s="17" t="s">
        <v>100</v>
      </c>
      <c r="G33" s="19">
        <v>24893.55</v>
      </c>
      <c r="H33" s="179"/>
      <c r="I33" s="182"/>
      <c r="J33" s="17" t="s">
        <v>24</v>
      </c>
      <c r="K33" s="16" t="s">
        <v>101</v>
      </c>
      <c r="L33" s="152"/>
      <c r="M33" s="158"/>
      <c r="N33" s="158"/>
    </row>
    <row r="34" spans="1:14" ht="21" customHeight="1">
      <c r="A34" s="202"/>
      <c r="B34" s="63"/>
      <c r="C34" s="199"/>
      <c r="D34" s="203"/>
      <c r="E34" s="204"/>
      <c r="F34" s="21" t="s">
        <v>102</v>
      </c>
      <c r="G34" s="22">
        <v>26097.3</v>
      </c>
      <c r="H34" s="180"/>
      <c r="I34" s="183"/>
      <c r="J34" s="64"/>
      <c r="K34" s="23"/>
      <c r="L34" s="153"/>
      <c r="M34" s="159"/>
      <c r="N34" s="159"/>
    </row>
    <row r="35" spans="1:14" ht="21" customHeight="1">
      <c r="A35" s="200">
        <v>8</v>
      </c>
      <c r="B35" s="58" t="s">
        <v>178</v>
      </c>
      <c r="C35" s="197">
        <v>400000</v>
      </c>
      <c r="D35" s="187">
        <v>425698.43</v>
      </c>
      <c r="E35" s="189" t="s">
        <v>21</v>
      </c>
      <c r="F35" s="173" t="s">
        <v>103</v>
      </c>
      <c r="G35" s="184">
        <v>417194.07</v>
      </c>
      <c r="H35" s="173" t="s">
        <v>103</v>
      </c>
      <c r="I35" s="184">
        <v>417194.07</v>
      </c>
      <c r="J35" s="60"/>
      <c r="K35" s="8"/>
      <c r="L35" s="151" t="s">
        <v>175</v>
      </c>
      <c r="M35" s="165" t="s">
        <v>23</v>
      </c>
      <c r="N35" s="157"/>
    </row>
    <row r="36" spans="1:14" ht="21" customHeight="1">
      <c r="A36" s="201"/>
      <c r="B36" s="61" t="s">
        <v>48</v>
      </c>
      <c r="C36" s="198"/>
      <c r="D36" s="188"/>
      <c r="E36" s="190"/>
      <c r="F36" s="174"/>
      <c r="G36" s="176"/>
      <c r="H36" s="174"/>
      <c r="I36" s="176"/>
      <c r="J36" s="17" t="s">
        <v>25</v>
      </c>
      <c r="K36" s="18" t="s">
        <v>104</v>
      </c>
      <c r="L36" s="152"/>
      <c r="M36" s="158"/>
      <c r="N36" s="158"/>
    </row>
    <row r="37" spans="1:14" ht="21" customHeight="1">
      <c r="A37" s="201"/>
      <c r="B37" s="61" t="s">
        <v>105</v>
      </c>
      <c r="C37" s="198"/>
      <c r="D37" s="188"/>
      <c r="E37" s="190"/>
      <c r="F37" s="174"/>
      <c r="G37" s="176"/>
      <c r="H37" s="174"/>
      <c r="I37" s="176"/>
      <c r="J37" s="17" t="s">
        <v>24</v>
      </c>
      <c r="K37" s="16" t="s">
        <v>106</v>
      </c>
      <c r="L37" s="152"/>
      <c r="M37" s="158"/>
      <c r="N37" s="158"/>
    </row>
    <row r="38" spans="1:14" ht="21" customHeight="1">
      <c r="A38" s="202"/>
      <c r="B38" s="63"/>
      <c r="C38" s="199"/>
      <c r="D38" s="203"/>
      <c r="E38" s="204"/>
      <c r="F38" s="175"/>
      <c r="G38" s="177"/>
      <c r="H38" s="175"/>
      <c r="I38" s="177"/>
      <c r="J38" s="64"/>
      <c r="K38" s="23"/>
      <c r="L38" s="153"/>
      <c r="M38" s="159"/>
      <c r="N38" s="159"/>
    </row>
    <row r="39" spans="1:14" ht="21" customHeight="1">
      <c r="A39" s="200">
        <v>9</v>
      </c>
      <c r="B39" s="58" t="s">
        <v>107</v>
      </c>
      <c r="C39" s="197">
        <v>40992</v>
      </c>
      <c r="D39" s="187">
        <f>C39*1.07</f>
        <v>43861.440000000002</v>
      </c>
      <c r="E39" s="189" t="s">
        <v>21</v>
      </c>
      <c r="F39" s="191" t="s">
        <v>108</v>
      </c>
      <c r="G39" s="184">
        <v>43861.440000000002</v>
      </c>
      <c r="H39" s="178" t="s">
        <v>108</v>
      </c>
      <c r="I39" s="181">
        <v>43861.440000000002</v>
      </c>
      <c r="J39" s="60"/>
      <c r="K39" s="8"/>
      <c r="L39" s="151" t="s">
        <v>174</v>
      </c>
      <c r="M39" s="166"/>
      <c r="N39" s="165" t="s">
        <v>23</v>
      </c>
    </row>
    <row r="40" spans="1:14" ht="21" customHeight="1">
      <c r="A40" s="201"/>
      <c r="B40" s="61" t="s">
        <v>109</v>
      </c>
      <c r="C40" s="198"/>
      <c r="D40" s="188"/>
      <c r="E40" s="190"/>
      <c r="F40" s="192"/>
      <c r="G40" s="176"/>
      <c r="H40" s="179"/>
      <c r="I40" s="182"/>
      <c r="J40" s="17" t="s">
        <v>22</v>
      </c>
      <c r="K40" s="18" t="s">
        <v>110</v>
      </c>
      <c r="L40" s="152"/>
      <c r="M40" s="155"/>
      <c r="N40" s="158"/>
    </row>
    <row r="41" spans="1:14" ht="21" customHeight="1">
      <c r="A41" s="201"/>
      <c r="B41" s="61"/>
      <c r="C41" s="198"/>
      <c r="D41" s="188"/>
      <c r="E41" s="190"/>
      <c r="F41" s="17" t="s">
        <v>111</v>
      </c>
      <c r="G41" s="62">
        <v>48535.199999999997</v>
      </c>
      <c r="H41" s="179"/>
      <c r="I41" s="182"/>
      <c r="J41" s="17" t="s">
        <v>24</v>
      </c>
      <c r="K41" s="16" t="s">
        <v>112</v>
      </c>
      <c r="L41" s="152"/>
      <c r="M41" s="155"/>
      <c r="N41" s="158"/>
    </row>
    <row r="42" spans="1:14" ht="21" customHeight="1">
      <c r="A42" s="202"/>
      <c r="B42" s="63"/>
      <c r="C42" s="199"/>
      <c r="D42" s="203"/>
      <c r="E42" s="204"/>
      <c r="F42" s="21" t="s">
        <v>113</v>
      </c>
      <c r="G42" s="65">
        <v>52654.7</v>
      </c>
      <c r="H42" s="180"/>
      <c r="I42" s="183"/>
      <c r="J42" s="64"/>
      <c r="K42" s="23"/>
      <c r="L42" s="153"/>
      <c r="M42" s="156"/>
      <c r="N42" s="159"/>
    </row>
    <row r="43" spans="1:14" ht="21" customHeight="1">
      <c r="A43" s="200">
        <v>10</v>
      </c>
      <c r="B43" s="58" t="s">
        <v>114</v>
      </c>
      <c r="C43" s="197">
        <v>94760</v>
      </c>
      <c r="D43" s="187">
        <v>94627.91</v>
      </c>
      <c r="E43" s="189" t="s">
        <v>21</v>
      </c>
      <c r="F43" s="191" t="s">
        <v>108</v>
      </c>
      <c r="G43" s="184">
        <v>94627.91</v>
      </c>
      <c r="H43" s="178" t="s">
        <v>108</v>
      </c>
      <c r="I43" s="181">
        <v>94627.91</v>
      </c>
      <c r="J43" s="60"/>
      <c r="K43" s="8"/>
      <c r="L43" s="151" t="s">
        <v>174</v>
      </c>
      <c r="M43" s="166"/>
      <c r="N43" s="165" t="s">
        <v>23</v>
      </c>
    </row>
    <row r="44" spans="1:14" ht="21" customHeight="1">
      <c r="A44" s="201"/>
      <c r="B44" s="61" t="s">
        <v>115</v>
      </c>
      <c r="C44" s="198"/>
      <c r="D44" s="188"/>
      <c r="E44" s="190"/>
      <c r="F44" s="192"/>
      <c r="G44" s="176"/>
      <c r="H44" s="179"/>
      <c r="I44" s="182"/>
      <c r="J44" s="17" t="s">
        <v>22</v>
      </c>
      <c r="K44" s="18" t="s">
        <v>116</v>
      </c>
      <c r="L44" s="152"/>
      <c r="M44" s="155"/>
      <c r="N44" s="158"/>
    </row>
    <row r="45" spans="1:14" ht="21" customHeight="1">
      <c r="A45" s="201"/>
      <c r="B45" s="61"/>
      <c r="C45" s="198"/>
      <c r="D45" s="188"/>
      <c r="E45" s="190"/>
      <c r="F45" s="17" t="s">
        <v>111</v>
      </c>
      <c r="G45" s="62">
        <v>95609.85</v>
      </c>
      <c r="H45" s="179"/>
      <c r="I45" s="182"/>
      <c r="J45" s="17" t="s">
        <v>24</v>
      </c>
      <c r="K45" s="16" t="s">
        <v>112</v>
      </c>
      <c r="L45" s="152"/>
      <c r="M45" s="155"/>
      <c r="N45" s="158"/>
    </row>
    <row r="46" spans="1:14" ht="21" customHeight="1">
      <c r="A46" s="202"/>
      <c r="B46" s="63"/>
      <c r="C46" s="199"/>
      <c r="D46" s="203"/>
      <c r="E46" s="204"/>
      <c r="F46" s="21" t="s">
        <v>113</v>
      </c>
      <c r="G46" s="65">
        <v>96723.45</v>
      </c>
      <c r="H46" s="180"/>
      <c r="I46" s="183"/>
      <c r="J46" s="64"/>
      <c r="K46" s="23"/>
      <c r="L46" s="153"/>
      <c r="M46" s="156"/>
      <c r="N46" s="159"/>
    </row>
    <row r="47" spans="1:14" ht="21" customHeight="1">
      <c r="A47" s="196">
        <v>11</v>
      </c>
      <c r="B47" s="15" t="s">
        <v>117</v>
      </c>
      <c r="C47" s="187">
        <v>26000</v>
      </c>
      <c r="D47" s="187">
        <f>C47*1.07</f>
        <v>27820</v>
      </c>
      <c r="E47" s="189" t="s">
        <v>21</v>
      </c>
      <c r="F47" s="12" t="s">
        <v>73</v>
      </c>
      <c r="G47" s="59">
        <v>27820</v>
      </c>
      <c r="H47" s="178" t="s">
        <v>73</v>
      </c>
      <c r="I47" s="181">
        <v>27820</v>
      </c>
      <c r="J47" s="12"/>
      <c r="K47" s="12"/>
      <c r="L47" s="151" t="s">
        <v>174</v>
      </c>
      <c r="M47" s="154" t="s">
        <v>23</v>
      </c>
      <c r="N47" s="157"/>
    </row>
    <row r="48" spans="1:14" ht="21" customHeight="1">
      <c r="A48" s="185"/>
      <c r="B48" s="16" t="s">
        <v>118</v>
      </c>
      <c r="C48" s="188"/>
      <c r="D48" s="188"/>
      <c r="E48" s="190"/>
      <c r="F48" s="51" t="s">
        <v>75</v>
      </c>
      <c r="G48" s="62">
        <v>30816</v>
      </c>
      <c r="H48" s="179"/>
      <c r="I48" s="195"/>
      <c r="J48" s="51" t="s">
        <v>22</v>
      </c>
      <c r="K48" s="18" t="s">
        <v>119</v>
      </c>
      <c r="L48" s="152"/>
      <c r="M48" s="155"/>
      <c r="N48" s="158"/>
    </row>
    <row r="49" spans="1:14" ht="21" customHeight="1">
      <c r="A49" s="186"/>
      <c r="B49" s="20" t="s">
        <v>120</v>
      </c>
      <c r="C49" s="203"/>
      <c r="D49" s="203"/>
      <c r="E49" s="204"/>
      <c r="F49" s="52" t="s">
        <v>77</v>
      </c>
      <c r="G49" s="55">
        <v>32100</v>
      </c>
      <c r="H49" s="180"/>
      <c r="I49" s="205"/>
      <c r="J49" s="52" t="s">
        <v>24</v>
      </c>
      <c r="K49" s="20" t="s">
        <v>52</v>
      </c>
      <c r="L49" s="153"/>
      <c r="M49" s="156"/>
      <c r="N49" s="159"/>
    </row>
    <row r="50" spans="1:14" ht="21.75" customHeight="1">
      <c r="A50" s="196">
        <v>12</v>
      </c>
      <c r="B50" s="58" t="s">
        <v>33</v>
      </c>
      <c r="C50" s="197">
        <v>360000</v>
      </c>
      <c r="D50" s="187">
        <v>349702</v>
      </c>
      <c r="E50" s="189" t="s">
        <v>21</v>
      </c>
      <c r="F50" s="173" t="s">
        <v>30</v>
      </c>
      <c r="G50" s="184">
        <v>344314</v>
      </c>
      <c r="H50" s="173" t="s">
        <v>30</v>
      </c>
      <c r="I50" s="176">
        <v>344314</v>
      </c>
      <c r="J50" s="24"/>
      <c r="K50" s="24"/>
      <c r="L50" s="151" t="s">
        <v>36</v>
      </c>
      <c r="M50" s="165" t="s">
        <v>23</v>
      </c>
      <c r="N50" s="157"/>
    </row>
    <row r="51" spans="1:14" ht="21" customHeight="1">
      <c r="A51" s="185"/>
      <c r="B51" s="61" t="s">
        <v>37</v>
      </c>
      <c r="C51" s="198"/>
      <c r="D51" s="188"/>
      <c r="E51" s="190"/>
      <c r="F51" s="174"/>
      <c r="G51" s="176"/>
      <c r="H51" s="174"/>
      <c r="I51" s="176"/>
      <c r="J51" s="17" t="s">
        <v>25</v>
      </c>
      <c r="K51" s="18" t="s">
        <v>121</v>
      </c>
      <c r="L51" s="152"/>
      <c r="M51" s="158"/>
      <c r="N51" s="158"/>
    </row>
    <row r="52" spans="1:14" ht="21" customHeight="1">
      <c r="A52" s="185"/>
      <c r="B52" s="61" t="s">
        <v>122</v>
      </c>
      <c r="C52" s="198"/>
      <c r="D52" s="188"/>
      <c r="E52" s="190"/>
      <c r="F52" s="174"/>
      <c r="G52" s="176"/>
      <c r="H52" s="174"/>
      <c r="I52" s="176"/>
      <c r="J52" s="17" t="s">
        <v>24</v>
      </c>
      <c r="K52" s="16" t="s">
        <v>123</v>
      </c>
      <c r="L52" s="152"/>
      <c r="M52" s="158"/>
      <c r="N52" s="158"/>
    </row>
    <row r="53" spans="1:14" ht="21.75" customHeight="1">
      <c r="A53" s="186"/>
      <c r="B53" s="63"/>
      <c r="C53" s="199"/>
      <c r="D53" s="188"/>
      <c r="E53" s="190"/>
      <c r="F53" s="175"/>
      <c r="G53" s="177"/>
      <c r="H53" s="175"/>
      <c r="I53" s="177"/>
      <c r="J53" s="24"/>
      <c r="K53" s="24"/>
      <c r="L53" s="153"/>
      <c r="M53" s="159"/>
      <c r="N53" s="159"/>
    </row>
    <row r="54" spans="1:14" ht="40.5" customHeight="1">
      <c r="A54" s="185">
        <v>13</v>
      </c>
      <c r="B54" s="16" t="s">
        <v>124</v>
      </c>
      <c r="C54" s="187">
        <v>69700</v>
      </c>
      <c r="D54" s="187">
        <v>72760</v>
      </c>
      <c r="E54" s="189" t="s">
        <v>21</v>
      </c>
      <c r="F54" s="49" t="s">
        <v>125</v>
      </c>
      <c r="G54" s="9">
        <v>72760</v>
      </c>
      <c r="H54" s="191" t="s">
        <v>125</v>
      </c>
      <c r="I54" s="194">
        <v>72760</v>
      </c>
      <c r="J54" s="8"/>
      <c r="K54" s="8"/>
      <c r="L54" s="151" t="s">
        <v>174</v>
      </c>
      <c r="M54" s="166"/>
      <c r="N54" s="165" t="s">
        <v>23</v>
      </c>
    </row>
    <row r="55" spans="1:14" ht="21.75" customHeight="1">
      <c r="A55" s="185"/>
      <c r="B55" s="16" t="s">
        <v>126</v>
      </c>
      <c r="C55" s="188"/>
      <c r="D55" s="188"/>
      <c r="E55" s="190"/>
      <c r="F55" s="56" t="s">
        <v>127</v>
      </c>
      <c r="G55" s="19">
        <v>90950</v>
      </c>
      <c r="H55" s="192"/>
      <c r="I55" s="195"/>
      <c r="J55" s="17" t="s">
        <v>22</v>
      </c>
      <c r="K55" s="18" t="s">
        <v>128</v>
      </c>
      <c r="L55" s="152"/>
      <c r="M55" s="155"/>
      <c r="N55" s="158"/>
    </row>
    <row r="56" spans="1:14" ht="21.75" customHeight="1">
      <c r="A56" s="185"/>
      <c r="B56" s="16" t="s">
        <v>129</v>
      </c>
      <c r="C56" s="188"/>
      <c r="D56" s="188"/>
      <c r="E56" s="190"/>
      <c r="F56" s="56" t="s">
        <v>130</v>
      </c>
      <c r="G56" s="19">
        <v>93090</v>
      </c>
      <c r="H56" s="192"/>
      <c r="I56" s="195"/>
      <c r="J56" s="17" t="s">
        <v>24</v>
      </c>
      <c r="K56" s="16" t="s">
        <v>131</v>
      </c>
      <c r="L56" s="152"/>
      <c r="M56" s="155"/>
      <c r="N56" s="158"/>
    </row>
    <row r="57" spans="1:14" ht="21.75" customHeight="1">
      <c r="A57" s="186"/>
      <c r="B57" s="21"/>
      <c r="C57" s="188"/>
      <c r="D57" s="188"/>
      <c r="E57" s="190"/>
      <c r="F57" s="57" t="s">
        <v>132</v>
      </c>
      <c r="G57" s="22">
        <v>94160</v>
      </c>
      <c r="H57" s="193"/>
      <c r="I57" s="195"/>
      <c r="J57" s="23"/>
      <c r="K57" s="42"/>
      <c r="L57" s="153"/>
      <c r="M57" s="156"/>
      <c r="N57" s="159"/>
    </row>
    <row r="58" spans="1:14" ht="21.75" customHeight="1">
      <c r="A58" s="25"/>
      <c r="B58" s="171" t="s">
        <v>133</v>
      </c>
      <c r="C58" s="171"/>
      <c r="D58" s="171"/>
      <c r="E58" s="171"/>
      <c r="F58" s="171"/>
      <c r="G58" s="171"/>
      <c r="H58" s="172"/>
      <c r="I58" s="26">
        <f>SUM(I8:I57)</f>
        <v>1514150.19</v>
      </c>
      <c r="J58" s="27"/>
      <c r="K58" s="28"/>
      <c r="L58" s="66"/>
      <c r="M58" s="67"/>
      <c r="N58" s="68"/>
    </row>
    <row r="59" spans="1:14" ht="21" customHeight="1">
      <c r="A59" s="29"/>
      <c r="B59" s="30"/>
      <c r="C59" s="31"/>
      <c r="D59" s="31"/>
      <c r="E59" s="30"/>
      <c r="F59" s="30"/>
      <c r="G59" s="31"/>
      <c r="H59" s="32"/>
      <c r="I59" s="33"/>
      <c r="J59" s="30"/>
      <c r="K59" s="30"/>
      <c r="L59" s="34"/>
      <c r="M59" s="34"/>
      <c r="N59" s="34"/>
    </row>
    <row r="60" spans="1:14" ht="21" customHeight="1">
      <c r="A60" s="167" t="s">
        <v>180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" t="s">
        <v>0</v>
      </c>
    </row>
    <row r="61" spans="1:14" ht="21" customHeight="1">
      <c r="A61" s="167" t="s">
        <v>1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34"/>
    </row>
    <row r="62" spans="1:14" ht="21" customHeight="1">
      <c r="A62" s="167" t="s">
        <v>135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34"/>
    </row>
    <row r="63" spans="1:14" ht="21" customHeight="1">
      <c r="A63" s="3"/>
      <c r="B63" s="1"/>
      <c r="C63" s="1"/>
      <c r="D63" s="1"/>
      <c r="E63" s="1"/>
      <c r="F63" s="1"/>
      <c r="G63" s="1"/>
      <c r="H63" s="1"/>
      <c r="I63" s="1"/>
      <c r="J63" s="1"/>
      <c r="L63" s="35"/>
      <c r="M63" s="35"/>
      <c r="N63" s="35"/>
    </row>
    <row r="64" spans="1:14" ht="42.75" customHeight="1">
      <c r="A64" s="213" t="s">
        <v>2</v>
      </c>
      <c r="B64" s="215" t="s">
        <v>3</v>
      </c>
      <c r="C64" s="4" t="s">
        <v>4</v>
      </c>
      <c r="D64" s="5" t="s">
        <v>5</v>
      </c>
      <c r="E64" s="215" t="s">
        <v>6</v>
      </c>
      <c r="F64" s="215" t="s">
        <v>7</v>
      </c>
      <c r="G64" s="215"/>
      <c r="H64" s="216" t="s">
        <v>8</v>
      </c>
      <c r="I64" s="216"/>
      <c r="J64" s="217" t="s">
        <v>9</v>
      </c>
      <c r="K64" s="217" t="s">
        <v>10</v>
      </c>
      <c r="L64" s="156" t="s">
        <v>11</v>
      </c>
      <c r="M64" s="229" t="s">
        <v>12</v>
      </c>
      <c r="N64" s="230"/>
    </row>
    <row r="65" spans="1:14" ht="63" customHeight="1">
      <c r="A65" s="214"/>
      <c r="B65" s="173"/>
      <c r="C65" s="6" t="s">
        <v>13</v>
      </c>
      <c r="D65" s="7" t="s">
        <v>14</v>
      </c>
      <c r="E65" s="215"/>
      <c r="F65" s="8" t="s">
        <v>15</v>
      </c>
      <c r="G65" s="9" t="s">
        <v>16</v>
      </c>
      <c r="H65" s="10" t="s">
        <v>17</v>
      </c>
      <c r="I65" s="11" t="s">
        <v>18</v>
      </c>
      <c r="J65" s="173"/>
      <c r="K65" s="173"/>
      <c r="L65" s="218"/>
      <c r="M65" s="13" t="s">
        <v>19</v>
      </c>
      <c r="N65" s="14" t="s">
        <v>20</v>
      </c>
    </row>
    <row r="66" spans="1:14" ht="21" customHeight="1">
      <c r="A66" s="200">
        <v>1</v>
      </c>
      <c r="B66" s="15" t="s">
        <v>53</v>
      </c>
      <c r="C66" s="187">
        <v>1150000</v>
      </c>
      <c r="D66" s="231">
        <v>1104141</v>
      </c>
      <c r="E66" s="189" t="s">
        <v>29</v>
      </c>
      <c r="F66" s="173" t="s">
        <v>54</v>
      </c>
      <c r="G66" s="184">
        <v>1095000</v>
      </c>
      <c r="H66" s="173" t="s">
        <v>54</v>
      </c>
      <c r="I66" s="194">
        <v>1090205</v>
      </c>
      <c r="J66" s="8"/>
      <c r="K66" s="8"/>
      <c r="L66" s="160" t="s">
        <v>170</v>
      </c>
      <c r="M66" s="36"/>
      <c r="N66" s="37"/>
    </row>
    <row r="67" spans="1:14" ht="21" customHeight="1">
      <c r="A67" s="201"/>
      <c r="B67" s="16" t="s">
        <v>48</v>
      </c>
      <c r="C67" s="188"/>
      <c r="D67" s="209"/>
      <c r="E67" s="190"/>
      <c r="F67" s="175"/>
      <c r="G67" s="177"/>
      <c r="H67" s="174"/>
      <c r="I67" s="195"/>
      <c r="J67" s="17" t="s">
        <v>22</v>
      </c>
      <c r="K67" s="18" t="s">
        <v>55</v>
      </c>
      <c r="L67" s="161"/>
      <c r="M67" s="163" t="s">
        <v>23</v>
      </c>
      <c r="N67" s="163"/>
    </row>
    <row r="68" spans="1:14" ht="21" customHeight="1">
      <c r="A68" s="201"/>
      <c r="B68" s="16" t="s">
        <v>56</v>
      </c>
      <c r="C68" s="188"/>
      <c r="D68" s="209"/>
      <c r="E68" s="190"/>
      <c r="F68" s="226" t="s">
        <v>57</v>
      </c>
      <c r="G68" s="211">
        <v>1101000</v>
      </c>
      <c r="H68" s="174"/>
      <c r="I68" s="195"/>
      <c r="J68" s="50" t="s">
        <v>24</v>
      </c>
      <c r="K68" s="16" t="s">
        <v>58</v>
      </c>
      <c r="L68" s="161"/>
      <c r="M68" s="164"/>
      <c r="N68" s="163"/>
    </row>
    <row r="69" spans="1:14" ht="21" customHeight="1">
      <c r="A69" s="202"/>
      <c r="B69" s="20"/>
      <c r="C69" s="203"/>
      <c r="D69" s="210"/>
      <c r="E69" s="204"/>
      <c r="F69" s="227"/>
      <c r="G69" s="212"/>
      <c r="H69" s="175"/>
      <c r="I69" s="205"/>
      <c r="J69" s="21"/>
      <c r="K69" s="20"/>
      <c r="L69" s="162"/>
      <c r="M69" s="38"/>
      <c r="N69" s="39"/>
    </row>
    <row r="70" spans="1:14">
      <c r="A70" s="25"/>
      <c r="B70" s="171" t="s">
        <v>32</v>
      </c>
      <c r="C70" s="171"/>
      <c r="D70" s="171"/>
      <c r="E70" s="171"/>
      <c r="F70" s="171"/>
      <c r="G70" s="171"/>
      <c r="H70" s="172"/>
      <c r="I70" s="26">
        <f>SUM(I66:I69)</f>
        <v>1090205</v>
      </c>
      <c r="J70" s="27"/>
      <c r="K70" s="28"/>
      <c r="L70" s="40"/>
      <c r="M70" s="40"/>
      <c r="N70" s="40"/>
    </row>
    <row r="71" spans="1:14">
      <c r="A71" s="3"/>
      <c r="B71" s="1"/>
      <c r="C71" s="1"/>
      <c r="D71" s="1"/>
      <c r="E71" s="1"/>
      <c r="F71" s="1"/>
      <c r="G71" s="1"/>
      <c r="H71" s="1"/>
      <c r="I71" s="1"/>
      <c r="J71" s="1"/>
    </row>
    <row r="72" spans="1:14">
      <c r="A72" s="167" t="s">
        <v>181</v>
      </c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" t="s">
        <v>0</v>
      </c>
    </row>
    <row r="73" spans="1:14">
      <c r="A73" s="167" t="s">
        <v>1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34"/>
    </row>
    <row r="74" spans="1:14">
      <c r="A74" s="167" t="s">
        <v>135</v>
      </c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34"/>
    </row>
    <row r="75" spans="1:14" ht="48">
      <c r="A75" s="213" t="s">
        <v>2</v>
      </c>
      <c r="B75" s="215" t="s">
        <v>3</v>
      </c>
      <c r="C75" s="4" t="s">
        <v>4</v>
      </c>
      <c r="D75" s="5" t="s">
        <v>5</v>
      </c>
      <c r="E75" s="215" t="s">
        <v>6</v>
      </c>
      <c r="F75" s="215" t="s">
        <v>7</v>
      </c>
      <c r="G75" s="215"/>
      <c r="H75" s="216" t="s">
        <v>8</v>
      </c>
      <c r="I75" s="216"/>
      <c r="J75" s="217" t="s">
        <v>9</v>
      </c>
      <c r="K75" s="217" t="s">
        <v>10</v>
      </c>
      <c r="L75" s="218" t="s">
        <v>11</v>
      </c>
      <c r="M75" s="219" t="s">
        <v>12</v>
      </c>
      <c r="N75" s="220"/>
    </row>
    <row r="76" spans="1:14" ht="72">
      <c r="A76" s="214"/>
      <c r="B76" s="215"/>
      <c r="C76" s="6" t="s">
        <v>13</v>
      </c>
      <c r="D76" s="7" t="s">
        <v>14</v>
      </c>
      <c r="E76" s="215"/>
      <c r="F76" s="8" t="s">
        <v>15</v>
      </c>
      <c r="G76" s="9" t="s">
        <v>16</v>
      </c>
      <c r="H76" s="10" t="s">
        <v>17</v>
      </c>
      <c r="I76" s="11" t="s">
        <v>18</v>
      </c>
      <c r="J76" s="173"/>
      <c r="K76" s="173"/>
      <c r="L76" s="218"/>
      <c r="M76" s="13" t="s">
        <v>19</v>
      </c>
      <c r="N76" s="14" t="s">
        <v>20</v>
      </c>
    </row>
    <row r="77" spans="1:14">
      <c r="A77" s="214">
        <v>1</v>
      </c>
      <c r="B77" s="15" t="s">
        <v>38</v>
      </c>
      <c r="C77" s="223">
        <v>2099280.37</v>
      </c>
      <c r="D77" s="223">
        <v>2246230</v>
      </c>
      <c r="E77" s="225" t="s">
        <v>34</v>
      </c>
      <c r="F77" s="173" t="s">
        <v>30</v>
      </c>
      <c r="G77" s="184">
        <v>2200000</v>
      </c>
      <c r="H77" s="173" t="s">
        <v>30</v>
      </c>
      <c r="I77" s="181">
        <v>2196035</v>
      </c>
      <c r="J77" s="47"/>
      <c r="K77" s="41"/>
      <c r="L77" s="160" t="s">
        <v>31</v>
      </c>
      <c r="M77" s="36"/>
      <c r="N77" s="168"/>
    </row>
    <row r="78" spans="1:14" ht="21" customHeight="1">
      <c r="A78" s="221"/>
      <c r="B78" s="16" t="s">
        <v>26</v>
      </c>
      <c r="C78" s="224"/>
      <c r="D78" s="224"/>
      <c r="E78" s="226"/>
      <c r="F78" s="174"/>
      <c r="G78" s="176"/>
      <c r="H78" s="174"/>
      <c r="I78" s="182"/>
      <c r="J78" s="17" t="s">
        <v>25</v>
      </c>
      <c r="K78" s="18" t="s">
        <v>39</v>
      </c>
      <c r="L78" s="161"/>
      <c r="M78" s="163" t="s">
        <v>23</v>
      </c>
      <c r="N78" s="169"/>
    </row>
    <row r="79" spans="1:14" ht="21" customHeight="1">
      <c r="A79" s="221"/>
      <c r="B79" s="16" t="s">
        <v>40</v>
      </c>
      <c r="C79" s="224"/>
      <c r="D79" s="224"/>
      <c r="E79" s="226"/>
      <c r="F79" s="174"/>
      <c r="G79" s="176"/>
      <c r="H79" s="174"/>
      <c r="I79" s="182"/>
      <c r="J79" s="17" t="s">
        <v>24</v>
      </c>
      <c r="K79" s="16" t="s">
        <v>41</v>
      </c>
      <c r="L79" s="161"/>
      <c r="M79" s="164"/>
      <c r="N79" s="169"/>
    </row>
    <row r="80" spans="1:14" ht="20.25" customHeight="1">
      <c r="A80" s="222"/>
      <c r="B80" s="20"/>
      <c r="C80" s="224"/>
      <c r="D80" s="224"/>
      <c r="E80" s="227"/>
      <c r="F80" s="174"/>
      <c r="G80" s="177"/>
      <c r="H80" s="175"/>
      <c r="I80" s="183"/>
      <c r="J80" s="53"/>
      <c r="K80" s="23"/>
      <c r="L80" s="162"/>
      <c r="M80" s="38"/>
      <c r="N80" s="169"/>
    </row>
    <row r="81" spans="1:14">
      <c r="A81" s="214">
        <v>2</v>
      </c>
      <c r="B81" s="15" t="s">
        <v>27</v>
      </c>
      <c r="C81" s="223">
        <v>2000000</v>
      </c>
      <c r="D81" s="223">
        <v>2139564.58</v>
      </c>
      <c r="E81" s="189" t="s">
        <v>34</v>
      </c>
      <c r="F81" s="191" t="s">
        <v>42</v>
      </c>
      <c r="G81" s="184">
        <v>2124564.58</v>
      </c>
      <c r="H81" s="178" t="s">
        <v>42</v>
      </c>
      <c r="I81" s="181">
        <v>2124130.83</v>
      </c>
      <c r="J81" s="47"/>
      <c r="K81" s="54"/>
      <c r="L81" s="160" t="s">
        <v>171</v>
      </c>
      <c r="M81" s="36"/>
      <c r="N81" s="168"/>
    </row>
    <row r="82" spans="1:14" ht="21" customHeight="1">
      <c r="A82" s="221"/>
      <c r="B82" s="16" t="s">
        <v>26</v>
      </c>
      <c r="C82" s="224"/>
      <c r="D82" s="224"/>
      <c r="E82" s="190"/>
      <c r="F82" s="193"/>
      <c r="G82" s="177"/>
      <c r="H82" s="179"/>
      <c r="I82" s="182"/>
      <c r="J82" s="17" t="s">
        <v>22</v>
      </c>
      <c r="K82" s="18" t="s">
        <v>43</v>
      </c>
      <c r="L82" s="161"/>
      <c r="M82" s="163" t="s">
        <v>23</v>
      </c>
      <c r="N82" s="169"/>
    </row>
    <row r="83" spans="1:14" ht="21" customHeight="1">
      <c r="A83" s="221"/>
      <c r="B83" s="16" t="s">
        <v>44</v>
      </c>
      <c r="C83" s="224"/>
      <c r="D83" s="224"/>
      <c r="E83" s="190"/>
      <c r="F83" s="226" t="s">
        <v>45</v>
      </c>
      <c r="G83" s="228">
        <v>2134564.58</v>
      </c>
      <c r="H83" s="179"/>
      <c r="I83" s="182"/>
      <c r="J83" s="50" t="s">
        <v>24</v>
      </c>
      <c r="K83" s="16" t="s">
        <v>41</v>
      </c>
      <c r="L83" s="161"/>
      <c r="M83" s="164"/>
      <c r="N83" s="169"/>
    </row>
    <row r="84" spans="1:14" ht="20.25" customHeight="1">
      <c r="A84" s="222"/>
      <c r="B84" s="20"/>
      <c r="C84" s="224"/>
      <c r="D84" s="224"/>
      <c r="E84" s="204"/>
      <c r="F84" s="227"/>
      <c r="G84" s="212"/>
      <c r="H84" s="180"/>
      <c r="I84" s="183"/>
      <c r="J84" s="48"/>
      <c r="K84" s="54"/>
      <c r="L84" s="162"/>
      <c r="M84" s="38"/>
      <c r="N84" s="170"/>
    </row>
    <row r="85" spans="1:14" ht="21" customHeight="1">
      <c r="A85" s="201">
        <v>3</v>
      </c>
      <c r="B85" s="16" t="s">
        <v>46</v>
      </c>
      <c r="C85" s="223">
        <v>2502229</v>
      </c>
      <c r="D85" s="223">
        <v>2677385.0299999998</v>
      </c>
      <c r="E85" s="190" t="s">
        <v>34</v>
      </c>
      <c r="F85" s="173" t="s">
        <v>47</v>
      </c>
      <c r="G85" s="184">
        <v>2608267.31</v>
      </c>
      <c r="H85" s="174" t="s">
        <v>47</v>
      </c>
      <c r="I85" s="195">
        <v>2598624.4700000002</v>
      </c>
      <c r="J85" s="8"/>
      <c r="K85" s="41"/>
      <c r="L85" s="160" t="s">
        <v>172</v>
      </c>
      <c r="M85" s="36"/>
      <c r="N85" s="169"/>
    </row>
    <row r="86" spans="1:14" ht="21" customHeight="1">
      <c r="A86" s="201"/>
      <c r="B86" s="16" t="s">
        <v>48</v>
      </c>
      <c r="C86" s="224"/>
      <c r="D86" s="224"/>
      <c r="E86" s="190"/>
      <c r="F86" s="175"/>
      <c r="G86" s="177"/>
      <c r="H86" s="174"/>
      <c r="I86" s="195"/>
      <c r="J86" s="17" t="s">
        <v>22</v>
      </c>
      <c r="K86" s="18" t="s">
        <v>49</v>
      </c>
      <c r="L86" s="161"/>
      <c r="M86" s="163" t="s">
        <v>23</v>
      </c>
      <c r="N86" s="169"/>
    </row>
    <row r="87" spans="1:14" ht="21" customHeight="1">
      <c r="A87" s="201"/>
      <c r="B87" s="16" t="s">
        <v>50</v>
      </c>
      <c r="C87" s="224"/>
      <c r="D87" s="224"/>
      <c r="E87" s="190"/>
      <c r="F87" s="226" t="s">
        <v>51</v>
      </c>
      <c r="G87" s="211">
        <v>2675385</v>
      </c>
      <c r="H87" s="174"/>
      <c r="I87" s="195"/>
      <c r="J87" s="17" t="s">
        <v>24</v>
      </c>
      <c r="K87" s="16" t="s">
        <v>52</v>
      </c>
      <c r="L87" s="161"/>
      <c r="M87" s="164"/>
      <c r="N87" s="169"/>
    </row>
    <row r="88" spans="1:14" ht="20.25" customHeight="1">
      <c r="A88" s="202"/>
      <c r="B88" s="23"/>
      <c r="C88" s="224"/>
      <c r="D88" s="224"/>
      <c r="E88" s="190"/>
      <c r="F88" s="227"/>
      <c r="G88" s="212"/>
      <c r="H88" s="175"/>
      <c r="I88" s="195"/>
      <c r="J88" s="23"/>
      <c r="K88" s="42"/>
      <c r="L88" s="162"/>
      <c r="M88" s="38"/>
      <c r="N88" s="170"/>
    </row>
    <row r="89" spans="1:14">
      <c r="A89" s="25"/>
      <c r="B89" s="171" t="s">
        <v>28</v>
      </c>
      <c r="C89" s="171"/>
      <c r="D89" s="171"/>
      <c r="E89" s="171"/>
      <c r="F89" s="171"/>
      <c r="G89" s="171"/>
      <c r="H89" s="172"/>
      <c r="I89" s="26">
        <f>SUM(I77:I88)</f>
        <v>6918790.3000000007</v>
      </c>
      <c r="J89" s="27"/>
      <c r="K89" s="28"/>
      <c r="L89" s="40"/>
      <c r="M89" s="40"/>
      <c r="N89" s="40"/>
    </row>
  </sheetData>
  <mergeCells count="226">
    <mergeCell ref="L8:L11"/>
    <mergeCell ref="A12:A15"/>
    <mergeCell ref="C12:C15"/>
    <mergeCell ref="D12:D15"/>
    <mergeCell ref="E12:E15"/>
    <mergeCell ref="H12:H15"/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H8:H11"/>
    <mergeCell ref="I8:I11"/>
    <mergeCell ref="F10:F11"/>
    <mergeCell ref="G10:G11"/>
    <mergeCell ref="A8:A11"/>
    <mergeCell ref="C8:C11"/>
    <mergeCell ref="H31:H34"/>
    <mergeCell ref="I31:I34"/>
    <mergeCell ref="I12:I15"/>
    <mergeCell ref="A16:A18"/>
    <mergeCell ref="C16:C18"/>
    <mergeCell ref="D16:D18"/>
    <mergeCell ref="E16:E18"/>
    <mergeCell ref="F14:F15"/>
    <mergeCell ref="G14:G15"/>
    <mergeCell ref="A19:A22"/>
    <mergeCell ref="C19:C22"/>
    <mergeCell ref="D19:D22"/>
    <mergeCell ref="E19:E22"/>
    <mergeCell ref="F19:F22"/>
    <mergeCell ref="G19:G22"/>
    <mergeCell ref="A31:A34"/>
    <mergeCell ref="C31:C34"/>
    <mergeCell ref="D31:D34"/>
    <mergeCell ref="E31:E34"/>
    <mergeCell ref="F31:F32"/>
    <mergeCell ref="F66:F67"/>
    <mergeCell ref="G66:G67"/>
    <mergeCell ref="F68:F69"/>
    <mergeCell ref="G68:G69"/>
    <mergeCell ref="L64:L65"/>
    <mergeCell ref="M64:N64"/>
    <mergeCell ref="A66:A69"/>
    <mergeCell ref="C66:C69"/>
    <mergeCell ref="D66:D69"/>
    <mergeCell ref="E66:E69"/>
    <mergeCell ref="H66:H69"/>
    <mergeCell ref="I66:I69"/>
    <mergeCell ref="A64:A65"/>
    <mergeCell ref="B64:B65"/>
    <mergeCell ref="E64:E65"/>
    <mergeCell ref="F64:G64"/>
    <mergeCell ref="H64:I64"/>
    <mergeCell ref="J64:J65"/>
    <mergeCell ref="K64:K65"/>
    <mergeCell ref="F87:F88"/>
    <mergeCell ref="G87:G88"/>
    <mergeCell ref="A85:A88"/>
    <mergeCell ref="C85:C88"/>
    <mergeCell ref="D85:D88"/>
    <mergeCell ref="E85:E88"/>
    <mergeCell ref="F85:F86"/>
    <mergeCell ref="G85:G86"/>
    <mergeCell ref="B70:H70"/>
    <mergeCell ref="A72:M72"/>
    <mergeCell ref="A73:M73"/>
    <mergeCell ref="N85:N88"/>
    <mergeCell ref="B89:H89"/>
    <mergeCell ref="A77:A80"/>
    <mergeCell ref="C77:C80"/>
    <mergeCell ref="D77:D80"/>
    <mergeCell ref="E77:E80"/>
    <mergeCell ref="F77:F80"/>
    <mergeCell ref="G77:G80"/>
    <mergeCell ref="H77:H80"/>
    <mergeCell ref="G83:G84"/>
    <mergeCell ref="H85:H88"/>
    <mergeCell ref="I77:I80"/>
    <mergeCell ref="A81:A84"/>
    <mergeCell ref="C81:C84"/>
    <mergeCell ref="D81:D84"/>
    <mergeCell ref="E81:E84"/>
    <mergeCell ref="F81:F82"/>
    <mergeCell ref="G81:G82"/>
    <mergeCell ref="H81:H84"/>
    <mergeCell ref="I81:I84"/>
    <mergeCell ref="F83:F84"/>
    <mergeCell ref="I85:I88"/>
    <mergeCell ref="L85:L88"/>
    <mergeCell ref="M86:M87"/>
    <mergeCell ref="A74:M74"/>
    <mergeCell ref="A75:A76"/>
    <mergeCell ref="B75:B76"/>
    <mergeCell ref="E75:E76"/>
    <mergeCell ref="F75:G75"/>
    <mergeCell ref="H75:I75"/>
    <mergeCell ref="J75:J76"/>
    <mergeCell ref="K75:K76"/>
    <mergeCell ref="L75:L76"/>
    <mergeCell ref="M75:N75"/>
    <mergeCell ref="D8:D11"/>
    <mergeCell ref="E8:E11"/>
    <mergeCell ref="H27:H30"/>
    <mergeCell ref="I27:I30"/>
    <mergeCell ref="F29:F30"/>
    <mergeCell ref="G29:G30"/>
    <mergeCell ref="A23:A26"/>
    <mergeCell ref="C23:C26"/>
    <mergeCell ref="D23:D26"/>
    <mergeCell ref="E23:E26"/>
    <mergeCell ref="H23:H26"/>
    <mergeCell ref="I23:I26"/>
    <mergeCell ref="F25:F26"/>
    <mergeCell ref="G25:G26"/>
    <mergeCell ref="H16:H18"/>
    <mergeCell ref="I16:I18"/>
    <mergeCell ref="H19:H22"/>
    <mergeCell ref="I19:I22"/>
    <mergeCell ref="G31:G32"/>
    <mergeCell ref="A27:A30"/>
    <mergeCell ref="C27:C30"/>
    <mergeCell ref="D27:D30"/>
    <mergeCell ref="E27:E30"/>
    <mergeCell ref="A39:A42"/>
    <mergeCell ref="C39:C42"/>
    <mergeCell ref="D39:D42"/>
    <mergeCell ref="E39:E42"/>
    <mergeCell ref="F39:F40"/>
    <mergeCell ref="G39:G40"/>
    <mergeCell ref="H39:H42"/>
    <mergeCell ref="I39:I42"/>
    <mergeCell ref="A35:A38"/>
    <mergeCell ref="C35:C38"/>
    <mergeCell ref="D35:D38"/>
    <mergeCell ref="E35:E38"/>
    <mergeCell ref="F35:F38"/>
    <mergeCell ref="G35:G38"/>
    <mergeCell ref="A47:A49"/>
    <mergeCell ref="C47:C49"/>
    <mergeCell ref="D47:D49"/>
    <mergeCell ref="E47:E49"/>
    <mergeCell ref="H47:H49"/>
    <mergeCell ref="I47:I49"/>
    <mergeCell ref="A43:A46"/>
    <mergeCell ref="C43:C46"/>
    <mergeCell ref="D43:D46"/>
    <mergeCell ref="E43:E46"/>
    <mergeCell ref="F43:F44"/>
    <mergeCell ref="G43:G44"/>
    <mergeCell ref="E54:E57"/>
    <mergeCell ref="H54:H57"/>
    <mergeCell ref="I54:I57"/>
    <mergeCell ref="A50:A53"/>
    <mergeCell ref="C50:C53"/>
    <mergeCell ref="D50:D53"/>
    <mergeCell ref="E50:E53"/>
    <mergeCell ref="F50:F53"/>
    <mergeCell ref="G50:G53"/>
    <mergeCell ref="N8:N11"/>
    <mergeCell ref="M8:M11"/>
    <mergeCell ref="L19:L22"/>
    <mergeCell ref="M19:M22"/>
    <mergeCell ref="N19:N22"/>
    <mergeCell ref="L23:L26"/>
    <mergeCell ref="M23:M26"/>
    <mergeCell ref="N23:N26"/>
    <mergeCell ref="B58:H58"/>
    <mergeCell ref="N16:N18"/>
    <mergeCell ref="M16:M18"/>
    <mergeCell ref="L16:L18"/>
    <mergeCell ref="N12:N15"/>
    <mergeCell ref="M12:M15"/>
    <mergeCell ref="L12:L15"/>
    <mergeCell ref="L27:L30"/>
    <mergeCell ref="M27:M30"/>
    <mergeCell ref="N27:N30"/>
    <mergeCell ref="H50:H53"/>
    <mergeCell ref="I50:I53"/>
    <mergeCell ref="H43:H46"/>
    <mergeCell ref="I43:I46"/>
    <mergeCell ref="H35:H38"/>
    <mergeCell ref="I35:I38"/>
    <mergeCell ref="L39:L42"/>
    <mergeCell ref="M39:M42"/>
    <mergeCell ref="N39:N42"/>
    <mergeCell ref="L43:L46"/>
    <mergeCell ref="M43:M46"/>
    <mergeCell ref="N43:N46"/>
    <mergeCell ref="L31:L34"/>
    <mergeCell ref="M31:M34"/>
    <mergeCell ref="N31:N34"/>
    <mergeCell ref="L35:L38"/>
    <mergeCell ref="M35:M38"/>
    <mergeCell ref="N35:N38"/>
    <mergeCell ref="L47:L49"/>
    <mergeCell ref="M47:M49"/>
    <mergeCell ref="N47:N49"/>
    <mergeCell ref="L81:L84"/>
    <mergeCell ref="M82:M83"/>
    <mergeCell ref="L77:L80"/>
    <mergeCell ref="M78:M79"/>
    <mergeCell ref="L50:L53"/>
    <mergeCell ref="M50:M53"/>
    <mergeCell ref="N50:N53"/>
    <mergeCell ref="L54:L57"/>
    <mergeCell ref="M54:M57"/>
    <mergeCell ref="N54:N57"/>
    <mergeCell ref="L66:L69"/>
    <mergeCell ref="M67:M68"/>
    <mergeCell ref="N67:N68"/>
    <mergeCell ref="A60:M60"/>
    <mergeCell ref="A61:M61"/>
    <mergeCell ref="A62:M62"/>
    <mergeCell ref="N81:N84"/>
    <mergeCell ref="N77:N80"/>
    <mergeCell ref="A54:A57"/>
    <mergeCell ref="C54:C57"/>
    <mergeCell ref="D54:D5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smes ก.ย. 65 </vt:lpstr>
      <vt:lpstr>แบบ สขร. ต.ค. 65</vt:lpstr>
      <vt:lpstr>'smes ก.ย. 65 '!Print_Area</vt:lpstr>
      <vt:lpstr>'แบบ สขร. ต.ค. 65'!Print_Area</vt:lpstr>
      <vt:lpstr>'smes ก.ย. 65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กุสุมา พูลพิพัฒน์</cp:lastModifiedBy>
  <cp:lastPrinted>2022-11-03T04:20:52Z</cp:lastPrinted>
  <dcterms:created xsi:type="dcterms:W3CDTF">2022-11-02T09:03:28Z</dcterms:created>
  <dcterms:modified xsi:type="dcterms:W3CDTF">2023-03-16T06:08:55Z</dcterms:modified>
</cp:coreProperties>
</file>