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ก.ย.67\"/>
    </mc:Choice>
  </mc:AlternateContent>
  <xr:revisionPtr revIDLastSave="0" documentId="8_{69D4F968-725A-462D-8B44-0F3D38FD919A}" xr6:coauthVersionLast="36" xr6:coauthVersionMax="36" xr10:uidLastSave="{00000000-0000-0000-0000-000000000000}"/>
  <bookViews>
    <workbookView xWindow="0" yWindow="0" windowWidth="28800" windowHeight="11625" activeTab="1" xr2:uid="{00000000-000D-0000-FFFF-FFFF00000000}"/>
  </bookViews>
  <sheets>
    <sheet name="เฉพาะเจาะจง " sheetId="1" r:id="rId1"/>
    <sheet name="ประกวด " sheetId="2" r:id="rId2"/>
    <sheet name="คัดเลือก " sheetId="3" r:id="rId3"/>
  </sheets>
  <definedNames>
    <definedName name="_xlnm.Print_Area" localSheetId="2">'คัดเลือก '!$A$1:$L$16</definedName>
    <definedName name="_xlnm.Print_Area" localSheetId="0">'เฉพาะเจาะจง '!$A$1:$L$33</definedName>
    <definedName name="_xlnm.Print_Area" localSheetId="1">'ประกวด '!$A$1:$L$19</definedName>
    <definedName name="_xlnm.Print_Titles" localSheetId="2">'คัดเลือก '!$1:$7</definedName>
    <definedName name="_xlnm.Print_Titles" localSheetId="0">'เฉพาะเจาะจง '!$1:$7</definedName>
    <definedName name="_xlnm.Print_Titles" localSheetId="1">'ประกวด '!$1:$7</definedName>
  </definedNames>
  <calcPr calcId="191029"/>
</workbook>
</file>

<file path=xl/calcChain.xml><?xml version="1.0" encoding="utf-8"?>
<calcChain xmlns="http://schemas.openxmlformats.org/spreadsheetml/2006/main">
  <c r="L5" i="3" l="1"/>
  <c r="L5" i="2"/>
  <c r="J11" i="2" l="1"/>
  <c r="I11" i="2" s="1"/>
  <c r="H11" i="2"/>
  <c r="J10" i="2"/>
  <c r="I10" i="2" s="1"/>
  <c r="H10" i="2"/>
  <c r="J9" i="2"/>
  <c r="I9" i="2" s="1"/>
  <c r="H9" i="2"/>
  <c r="J8" i="2"/>
  <c r="I8" i="2" s="1"/>
  <c r="I12" i="2" s="1"/>
  <c r="H8" i="2"/>
  <c r="J8" i="3"/>
  <c r="I8" i="3" s="1"/>
  <c r="H8" i="3"/>
  <c r="J25" i="1" l="1"/>
  <c r="I25" i="1" s="1"/>
  <c r="H25" i="1"/>
  <c r="J24" i="1"/>
  <c r="I24" i="1" s="1"/>
  <c r="H24" i="1"/>
  <c r="J23" i="1"/>
  <c r="I23" i="1" s="1"/>
  <c r="H23" i="1"/>
  <c r="J21" i="1"/>
  <c r="I21" i="1" s="1"/>
  <c r="H21" i="1"/>
  <c r="J22" i="1"/>
  <c r="I22" i="1" s="1"/>
  <c r="H22" i="1"/>
  <c r="J20" i="1"/>
  <c r="I20" i="1" s="1"/>
  <c r="H20" i="1"/>
  <c r="O19" i="1" l="1"/>
  <c r="O18" i="1"/>
  <c r="C26" i="1"/>
  <c r="O17" i="1" s="1"/>
  <c r="H9" i="1"/>
  <c r="J9" i="1"/>
  <c r="I9" i="1" s="1"/>
  <c r="J19" i="1"/>
  <c r="I19" i="1" s="1"/>
  <c r="H19" i="1"/>
  <c r="J18" i="1"/>
  <c r="I18" i="1" s="1"/>
  <c r="H18" i="1"/>
  <c r="J17" i="1"/>
  <c r="I17" i="1" s="1"/>
  <c r="H17" i="1"/>
  <c r="J16" i="1"/>
  <c r="I16" i="1" s="1"/>
  <c r="H16" i="1"/>
  <c r="J15" i="1"/>
  <c r="I15" i="1" s="1"/>
  <c r="H15" i="1"/>
  <c r="J14" i="1"/>
  <c r="I14" i="1" s="1"/>
  <c r="H14" i="1"/>
  <c r="J13" i="1"/>
  <c r="I13" i="1" s="1"/>
  <c r="H13" i="1"/>
  <c r="J12" i="1"/>
  <c r="I12" i="1" s="1"/>
  <c r="H12" i="1"/>
  <c r="C15" i="3"/>
  <c r="C16" i="3"/>
  <c r="C14" i="3"/>
  <c r="C18" i="2"/>
  <c r="C19" i="2"/>
  <c r="C17" i="2"/>
  <c r="J12" i="2" l="1"/>
  <c r="H11" i="1"/>
  <c r="J11" i="1"/>
  <c r="I11" i="1" s="1"/>
  <c r="I9" i="3" l="1"/>
  <c r="J9" i="3"/>
  <c r="J10" i="1" l="1"/>
  <c r="I10" i="1" s="1"/>
  <c r="H10" i="1"/>
  <c r="J8" i="1" l="1"/>
  <c r="I8" i="1" s="1"/>
  <c r="I26" i="1" s="1"/>
  <c r="H8" i="1"/>
  <c r="Q17" i="1" l="1"/>
  <c r="J26" i="1"/>
  <c r="A2" i="2" l="1"/>
  <c r="A3" i="2" l="1"/>
  <c r="A3" i="3" s="1"/>
  <c r="A2" i="3"/>
  <c r="A1" i="2"/>
  <c r="A1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ศศิธร ยิ่งเชิดสุข</author>
  </authors>
  <commentList>
    <comment ref="C5" authorId="0" shapeId="0" xr:uid="{00000000-0006-0000-0000-000001000000}">
      <text>
        <r>
          <rPr>
            <b/>
            <sz val="16"/>
            <color indexed="81"/>
            <rFont val="Tahoma"/>
            <family val="2"/>
          </rPr>
          <t>Run tracking
ราคา PR</t>
        </r>
      </text>
    </comment>
    <comment ref="D5" authorId="0" shapeId="0" xr:uid="{00000000-0006-0000-0000-000002000000}">
      <text>
        <r>
          <rPr>
            <b/>
            <sz val="14"/>
            <color indexed="81"/>
            <rFont val="Tahoma"/>
            <family val="2"/>
          </rPr>
          <t>รายงานขอจ้าง
ราคากลาง</t>
        </r>
      </text>
    </comment>
    <comment ref="G6" authorId="0" shapeId="0" xr:uid="{00000000-0006-0000-0000-000003000000}">
      <text>
        <r>
          <rPr>
            <b/>
            <sz val="18"/>
            <color indexed="81"/>
            <rFont val="Tahoma"/>
            <family val="2"/>
          </rPr>
          <t>ราคาที่ออก PO</t>
        </r>
      </text>
    </comment>
  </commentList>
</comments>
</file>

<file path=xl/sharedStrings.xml><?xml version="1.0" encoding="utf-8"?>
<sst xmlns="http://schemas.openxmlformats.org/spreadsheetml/2006/main" count="147" uniqueCount="74">
  <si>
    <t>สำนักงานประปาสาขาสุวรรณภูมิ</t>
  </si>
  <si>
    <t>ลำดับที่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</si>
  <si>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</si>
  <si>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</si>
  <si>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</si>
  <si>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</si>
  <si>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</si>
  <si>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</si>
  <si>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</si>
  <si>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</si>
  <si>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</si>
  <si>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</si>
  <si>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</si>
  <si>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</si>
  <si>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</si>
  <si>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</si>
  <si>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</si>
  <si>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</si>
  <si>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</si>
  <si>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โดยวิธีคัดเลือก</t>
  </si>
  <si>
    <t>วงเงินงบประมาณที่จะซื้อหรือจ้าง 
(ไม่รวมvat)</t>
  </si>
  <si>
    <t>ราคาที่
ตกลงซื้อ/จ้าง(ไม่รวมvat) (บาท)</t>
  </si>
  <si>
    <t>ราคาที่
ตกลงซื้อ/จ้าง(รวมvat) (บาท)</t>
  </si>
  <si>
    <t>หมายเหตุ เป็นราคาที่รวม VAT</t>
  </si>
  <si>
    <t>วิธีคัดเลือก</t>
  </si>
  <si>
    <t>สจพ.กธบ.สสสภ.</t>
  </si>
  <si>
    <t>วิธีประกวดราคาอิเล็กทรอนิกส์</t>
  </si>
  <si>
    <t>ห้างหุ้นส่วนจำกัด อาร์ที โปรเทค</t>
  </si>
  <si>
    <t>ห้างหุ้นส่วนจำกัด สวนสนการช่าง</t>
  </si>
  <si>
    <t>บริษัท พงษดา จำกัด</t>
  </si>
  <si>
    <t>บริษัท กัญญาวัฒน์2020 จำกัด</t>
  </si>
  <si>
    <t>บริษัท บุญพิศลย์การช่าง จำกัด</t>
  </si>
  <si>
    <t>ห้างหุ้นส่วนจำกัด พงษ์ตะวัน การโยธา</t>
  </si>
  <si>
    <t>ห้างหุ้นส่วนจำกัด เอ็น พี วาย 2023เอ็นจิเนียริ่ง</t>
  </si>
  <si>
    <t>ห้างหุ้นส่วนจำกัด สุวัฒนาคอนสตรัคชั่น</t>
  </si>
  <si>
    <t>ห้างหุ้นส่วนจำกัด ทรัพย์ไพศาลวอเตอร์</t>
  </si>
  <si>
    <t>บริษัท เจริญพาณิชย์การช่าง จำกัด</t>
  </si>
  <si>
    <t>หจก. อานนท์การช่าง</t>
  </si>
  <si>
    <t>บริษัท เซน เทค (โกลบอล) จำกัด</t>
  </si>
  <si>
    <t>หจก. กุ๊ป กุ๊ป สุทธิ</t>
  </si>
  <si>
    <t>หจก. ปิยชาติ คอนสตรัคชั่น</t>
  </si>
  <si>
    <t>บริษัท เอสดี.วอเตอร์ จำกัด</t>
  </si>
  <si>
    <t>บริษัท ปุณยนุช อินเท็นซ จำกัด</t>
  </si>
  <si>
    <t>บริษัท ว.มัฆวาน จำกัด</t>
  </si>
  <si>
    <t>หจก. เอ.เจ. แอสไปร์</t>
  </si>
  <si>
    <t>บริษัท ดีดีเอส. เอ็นจิเนียริ่งจำกัด</t>
  </si>
  <si>
    <t>งานจ้างเหมาซ่อมแซมปรับปรุงป้อม รปภ. สำนักงานประปาสาขาสุวรรณภูมิ</t>
  </si>
  <si>
    <t>งานจ้างเหมาซ่อมแซมดาดฟ้าริมระเบียงชั้น2 และผิวผนังโรงอาหารชั้น1 อาคารสำนักงานประปาสาขาสุวรรณภูมิ</t>
  </si>
  <si>
    <t>งานจ้างเหมาซ่อมแซมอาคารสำนักงานและอาคารพัสดุ สำนักงานประปาสาขาสุวรรณภูมิ</t>
  </si>
  <si>
    <t>งานก่อสร้างวางท่อประปาและงานที่เกี่ยวข้อง งานวางท่อประปาขยายเขตจำหน่ายน้ำ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</si>
  <si>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บริเวณโครงการ PAKAA BANGNA เฟส 1 ตำบลบางเสาธง อำเภอบางเสาธง จังหวัดสมุทรปราการ พื้นที่สำนักงานประปาสาขาสุวรรณภูมิ</t>
  </si>
  <si>
    <t>งานก่อสร้างวางท่อประปา และงานที่เกี่ยวข้องเพื่อวางท่อประปาปรับปรุงกำลังน้ำ บริเวณถนนประชาพัฒนา แขวงทับยาว เขตลาดกระบัง กรุงเทพมหานคร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</si>
  <si>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Centro บางนา (เมกกะ) เฟส 11.0 ตำบลบางแก้ว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</si>
  <si>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โครงการบ้านพิศาลลาดกระบัง-ฉลองกรุง เฟส 2.0 แขวงทับยาว เขตลาดกระบัง กรุงเทพมหานคร พื้นที่สำนักงานประปาสาขาสุวรรณภูมิ</t>
  </si>
  <si>
    <t>งานก่อสร้างวางท่อประปาและงานที่เกี่ยวข้อง เพื่อวางท่อประปาขยายเขตบริการให้เต็มพื้นที่ทั่วชุมชนเมือง จำนวน 1 งาน 2 เส้นทาง บริเวณซอยปู่หลงย่าแช่ม หมู่ที่ 10  และ ซอยประชาร่วมใจ หมู่ที่ 10 ตำบลบางโฉลง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</si>
  <si>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งานวางท่อประปาภาครัฐ องค์การบริหารส่วนตำบลหนองปรือ บริเวณซอยจุ้ยนิยม หมู่ที่ 2 ตำบลหนองปรือ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</si>
  <si>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เพื่อวางท่อประปาขยายเขตบริการให้เต็มพื้นที่ทั่วชุมชนเมือง จำนวน ๑ งาน ๒ เส้นทาง 1.ซอยแยกบุญเต่าน้อย หมู่ที่ 3 ตำบลศีรษะจรเข้ใหญ่ อำเภอบางเสาธง จังหวัดสมุทรปราการ 2.ซอยบ้านนายชาญ ทัศนศร หมู่ที่ 7 ตำบลศีรษะจรเข้ใหญ่ อำเภอบางเสาธง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</si>
  <si>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เพื่อวางท่อประปาปรับปรุงกำลังน้ำร่วมสำนักงานเขตลาดกระบัง บริเวณชุมชนหลังคาแดง การเคหะร่มเกล้า ถนนร่มเกล้า แขวงคลองสองต้นนุ่น เขตลาดกระบัง กรุงเทพมหานคร พื้นที่สำนักงานประปาสาขาสุวรรณภูมิ</t>
  </si>
  <si>
    <t>งานก่อสร้างวางท่อประปาและงานที่เกี่ยวข้อง เพื่อวางท่อประปาขยายเขตบริการให้เต็มพื้นที่ทั่วชุมชนเมือง บริเวณซอยบ้านนายเฉลิม เลขนาวิน หมู่ที่ 5  ตำบลศีรษะจรเข้ใหญ่ อำเภอบางเสาธง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</si>
  <si>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เพื่อวางท่อประปาขยายเขตบริการให้เต็มพื้นที่ทั่วชุมชนเมือง บริเวณซอยวะก๊าฟ หมู่ที่ 7 ตำบลบางโฉลง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</si>
  <si>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เพื่อวางท่อขยายเขตบริการให้เต็มพื้นที่ทั่วชุมชนเมือง บริเวณซอยร่วมใจพัฒนา หมู่ที่ 6 ตำบลศีรษะจรเข้ใหญ่ อำเภอบางเสาธง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</si>
  <si>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นิรันดร์ ทาวน์ เฟส 1.0 ตำบลบางโฉลง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</si>
  <si>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The City บางนา 2 เฟส 3.0 ตำบลบางพลีใหญ่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</si>
  <si>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บริเวณโครงการ เพอร์เฟค เพลส สุขุมวิท 77 เฟส 9 ส่วนที่ 9/4 ตำบลราชาเทวะ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</si>
  <si>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งานวางท่อประปาภาคเอกชน โครงการ ออคิด วิลล่า เฟส 1.0 ตำบลหนองปรือ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</si>
  <si>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Q District บางนา-กิ่งแก้ว เฟส 10.0  ตำบลราชาเทวะ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</si>
  <si>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จำนวน 1 งาน 2 เส้นทาง โครงการ สราญสิริ รามคำแหง เฟส 4.0 แขวงคลองสองต้นนุ่น เขตลาดกระบัง กรุงเทพมหานคร และโครงการโฉนด 57469 แขวงทับยาว เขตลาดกระบัง กรุงเทพมหานคร พื้นที่สำนักงานประปาสาขาสุวรรณภูมิ</t>
  </si>
  <si>
    <t>งานก่อสร้างวางท่อประปาและงานที่เกี่ยวข้อง ด้านลดน้ำสูญเสีย บริเวณถนนหลวงแพ่ง จากสำนักงานประปาสาขาสุวรรณภูมิถึงคลองทับยาว (ฝั่งขาเข้า) แขวงทับยาว เขตลาดกระบัง กรุงเทพมหานคร พื้นที่สำนักงานประปาสาขาสุวรรณภูมิ</t>
  </si>
  <si>
    <t>สรุปผลการดำเนินการจัดซื้อจัดจ้างในรอบเดือน กันยายน พ.ศ.2567</t>
  </si>
  <si>
    <t>วันที่ 1 ตุลาคม 2567</t>
  </si>
  <si>
    <t>หมายเหตุ</t>
  </si>
  <si>
    <t>(นายธีรดนย์ วิจิตรจรรยา)</t>
  </si>
  <si>
    <t>นักบริหารงานพัสดุ 5</t>
  </si>
  <si>
    <t>งานก่อสร้างวางท่อประปาและงานที่เกี่ยวข้อง ด้านลดน้ำสูญเสีย บริเวณถนนหลวงแพ่ง จากคลองทับยาวถึงคลองพระยาเพชร แขวงทับยาว เขตลาดกระบัง กรุงเทพมหานคร พื้นที่สำนักงานประปาสาขาสุวรรณภูมิ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</si>
</sst>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7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  <font>
      <b/>
      <sz val="16"/>
      <color indexed="81"/>
      <name val="Tahoma"/>
      <family val="2"/>
    </font>
    <font>
      <b/>
      <sz val="18"/>
      <color indexed="81"/>
      <name val="Tahoma"/>
      <family val="2"/>
    </font>
    <font>
      <b/>
      <sz val="14"/>
      <color indexed="81"/>
      <name val="Tahoma"/>
      <family val="2"/>
    </font>
    <font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1" fillId="0" borderId="0" xfId="31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3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vertical="center"/>
    </xf>
    <xf numFmtId="187" fontId="7" fillId="0" borderId="0" xfId="1" applyNumberFormat="1" applyFont="1" applyFill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vertical="center"/>
    </xf>
    <xf numFmtId="43" fontId="16" fillId="0" borderId="0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/>
    </xf>
    <xf numFmtId="4" fontId="7" fillId="0" borderId="0" xfId="0" applyNumberFormat="1" applyFont="1" applyFill="1"/>
    <xf numFmtId="0" fontId="7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4" fontId="12" fillId="0" borderId="0" xfId="0" applyNumberFormat="1" applyFont="1" applyFill="1" applyAlignment="1">
      <alignment vertical="top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2"/>
  <sheetViews>
    <sheetView view="pageBreakPreview" zoomScale="50" zoomScaleSheetLayoutView="50" workbookViewId="0">
      <pane ySplit="7" topLeftCell="A8" activePane="bottomLeft" state="frozen"/>
      <selection pane="bottomLeft" activeCell="B10" sqref="B10"/>
    </sheetView>
  </sheetViews>
  <sheetFormatPr defaultColWidth="9.140625" defaultRowHeight="30.75" x14ac:dyDescent="0.45"/>
  <cols>
    <col min="1" max="1" width="9.5703125" style="30" customWidth="1"/>
    <col min="2" max="2" width="87" style="52" customWidth="1"/>
    <col min="3" max="3" width="28.7109375" style="25" customWidth="1"/>
    <col min="4" max="4" width="28" style="34" customWidth="1"/>
    <col min="5" max="5" width="26.140625" style="30" customWidth="1"/>
    <col min="6" max="6" width="48" style="25" customWidth="1"/>
    <col min="7" max="7" width="25.85546875" style="31" customWidth="1"/>
    <col min="8" max="8" width="48.28515625" style="25" customWidth="1"/>
    <col min="9" max="9" width="27.85546875" style="25" customWidth="1"/>
    <col min="10" max="10" width="27.85546875" style="33" customWidth="1"/>
    <col min="11" max="11" width="25.140625" style="25" customWidth="1"/>
    <col min="12" max="12" width="36" style="32" customWidth="1"/>
    <col min="13" max="14" width="9.140625" style="25"/>
    <col min="15" max="15" width="27.5703125" style="25" customWidth="1"/>
    <col min="16" max="16" width="9.140625" style="26"/>
    <col min="17" max="17" width="20.140625" style="26" bestFit="1" customWidth="1"/>
    <col min="18" max="16384" width="9.140625" style="26"/>
  </cols>
  <sheetData>
    <row r="1" spans="1:15" ht="36" x14ac:dyDescent="0.55000000000000004">
      <c r="A1" s="61" t="s">
        <v>68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5" ht="36" x14ac:dyDescent="0.55000000000000004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5" ht="36" x14ac:dyDescent="0.55000000000000004">
      <c r="A3" s="62" t="s">
        <v>69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5" ht="36" x14ac:dyDescent="0.55000000000000004">
      <c r="A4" s="63" t="s">
        <v>10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5" s="28" customFormat="1" ht="35.25" customHeight="1" x14ac:dyDescent="0.2">
      <c r="A5" s="64" t="s">
        <v>1</v>
      </c>
      <c r="B5" s="64" t="s">
        <v>4</v>
      </c>
      <c r="C5" s="65" t="s">
        <v>20</v>
      </c>
      <c r="D5" s="66" t="s">
        <v>14</v>
      </c>
      <c r="E5" s="64" t="s">
        <v>5</v>
      </c>
      <c r="F5" s="64" t="s">
        <v>6</v>
      </c>
      <c r="G5" s="64"/>
      <c r="H5" s="64" t="s">
        <v>7</v>
      </c>
      <c r="I5" s="64"/>
      <c r="J5" s="64"/>
      <c r="K5" s="64" t="s">
        <v>8</v>
      </c>
      <c r="L5" s="64" t="s">
        <v>70</v>
      </c>
      <c r="M5" s="27"/>
      <c r="N5" s="27"/>
      <c r="O5" s="27"/>
    </row>
    <row r="6" spans="1:15" s="28" customFormat="1" ht="30.75" customHeight="1" x14ac:dyDescent="0.2">
      <c r="A6" s="64"/>
      <c r="B6" s="64"/>
      <c r="C6" s="65"/>
      <c r="D6" s="66"/>
      <c r="E6" s="64"/>
      <c r="F6" s="69" t="s">
        <v>2</v>
      </c>
      <c r="G6" s="71" t="s">
        <v>15</v>
      </c>
      <c r="H6" s="69" t="s">
        <v>3</v>
      </c>
      <c r="I6" s="67" t="s">
        <v>18</v>
      </c>
      <c r="J6" s="67" t="s">
        <v>16</v>
      </c>
      <c r="K6" s="64"/>
      <c r="L6" s="64"/>
      <c r="M6" s="27"/>
      <c r="N6" s="27"/>
      <c r="O6" s="27"/>
    </row>
    <row r="7" spans="1:15" s="28" customFormat="1" ht="90" customHeight="1" x14ac:dyDescent="0.2">
      <c r="A7" s="64"/>
      <c r="B7" s="64"/>
      <c r="C7" s="65"/>
      <c r="D7" s="66"/>
      <c r="E7" s="64"/>
      <c r="F7" s="70"/>
      <c r="G7" s="72"/>
      <c r="H7" s="73"/>
      <c r="I7" s="68"/>
      <c r="J7" s="68"/>
      <c r="K7" s="64"/>
      <c r="L7" s="64"/>
      <c r="M7" s="27"/>
      <c r="N7" s="27"/>
      <c r="O7" s="27"/>
    </row>
    <row r="8" spans="1:15" s="29" customFormat="1" ht="165" customHeight="1" x14ac:dyDescent="0.2">
      <c r="A8" s="12">
        <v>1</v>
      </c>
      <c r="B8" s="13" t="s">
        <v>46</v>
      </c>
      <c r="C8" s="14">
        <v>7700</v>
      </c>
      <c r="D8" s="14">
        <v>8239</v>
      </c>
      <c r="E8" s="12" t="s">
        <v>11</v>
      </c>
      <c r="F8" s="49" t="s">
        <v>27</v>
      </c>
      <c r="G8" s="14">
        <v>8239</v>
      </c>
      <c r="H8" s="38" t="str">
        <f t="shared" ref="H8:H10" si="0">F8</f>
        <v>ห้างหุ้นส่วนจำกัด อาร์ที โปรเทค</v>
      </c>
      <c r="I8" s="14">
        <f t="shared" ref="I8:I9" si="1">ROUND((J8*100)/107,2)</f>
        <v>7700</v>
      </c>
      <c r="J8" s="14">
        <f t="shared" ref="J8:J10" si="2">G8</f>
        <v>8239</v>
      </c>
      <c r="K8" s="12" t="s">
        <v>9</v>
      </c>
      <c r="L8" s="24"/>
    </row>
    <row r="9" spans="1:15" s="29" customFormat="1" ht="162.75" customHeight="1" x14ac:dyDescent="0.2">
      <c r="A9" s="12">
        <v>2</v>
      </c>
      <c r="B9" s="13" t="s">
        <v>47</v>
      </c>
      <c r="C9" s="14">
        <v>108910</v>
      </c>
      <c r="D9" s="14">
        <v>116533.7</v>
      </c>
      <c r="E9" s="12" t="s">
        <v>11</v>
      </c>
      <c r="F9" s="54" t="s">
        <v>27</v>
      </c>
      <c r="G9" s="14">
        <v>116533.7</v>
      </c>
      <c r="H9" s="54" t="str">
        <f t="shared" si="0"/>
        <v>ห้างหุ้นส่วนจำกัด อาร์ที โปรเทค</v>
      </c>
      <c r="I9" s="14">
        <f t="shared" si="1"/>
        <v>108910</v>
      </c>
      <c r="J9" s="14">
        <f>G9</f>
        <v>116533.7</v>
      </c>
      <c r="K9" s="12" t="s">
        <v>9</v>
      </c>
      <c r="L9" s="24"/>
    </row>
    <row r="10" spans="1:15" s="29" customFormat="1" ht="165.75" customHeight="1" x14ac:dyDescent="0.2">
      <c r="A10" s="12">
        <v>3</v>
      </c>
      <c r="B10" s="13" t="s">
        <v>48</v>
      </c>
      <c r="C10" s="14">
        <v>261800</v>
      </c>
      <c r="D10" s="14">
        <v>279056</v>
      </c>
      <c r="E10" s="12" t="s">
        <v>11</v>
      </c>
      <c r="F10" s="49" t="s">
        <v>27</v>
      </c>
      <c r="G10" s="14">
        <v>279056</v>
      </c>
      <c r="H10" s="39" t="str">
        <f t="shared" si="0"/>
        <v>ห้างหุ้นส่วนจำกัด อาร์ที โปรเทค</v>
      </c>
      <c r="I10" s="14">
        <f>ROUND((J10*100)/107,2)</f>
        <v>260800</v>
      </c>
      <c r="J10" s="14">
        <f t="shared" si="2"/>
        <v>279056</v>
      </c>
      <c r="K10" s="12" t="s">
        <v>9</v>
      </c>
      <c r="L10" s="24"/>
    </row>
    <row r="11" spans="1:15" s="29" customFormat="1" ht="144" x14ac:dyDescent="0.2">
      <c r="A11" s="12">
        <v>4</v>
      </c>
      <c r="B11" s="13" t="s">
        <v>50</v>
      </c>
      <c r="C11" s="14">
        <v>357612.15</v>
      </c>
      <c r="D11" s="14">
        <v>382645</v>
      </c>
      <c r="E11" s="12" t="s">
        <v>11</v>
      </c>
      <c r="F11" s="57" t="s">
        <v>37</v>
      </c>
      <c r="G11" s="14">
        <v>370857</v>
      </c>
      <c r="H11" s="49" t="str">
        <f t="shared" ref="H11" si="3">F11</f>
        <v>หจก. อานนท์การช่าง</v>
      </c>
      <c r="I11" s="14">
        <f t="shared" ref="I11" si="4">ROUND((J11*100)/107,2)</f>
        <v>346595.33</v>
      </c>
      <c r="J11" s="14">
        <f t="shared" ref="J11" si="5">G11</f>
        <v>370857</v>
      </c>
      <c r="K11" s="12" t="s">
        <v>9</v>
      </c>
      <c r="L11" s="24"/>
    </row>
    <row r="12" spans="1:15" s="29" customFormat="1" ht="144" x14ac:dyDescent="0.2">
      <c r="A12" s="12">
        <v>5</v>
      </c>
      <c r="B12" s="13" t="s">
        <v>52</v>
      </c>
      <c r="C12" s="14">
        <v>236608.41</v>
      </c>
      <c r="D12" s="14">
        <v>253171</v>
      </c>
      <c r="E12" s="12" t="s">
        <v>11</v>
      </c>
      <c r="F12" s="59" t="s">
        <v>29</v>
      </c>
      <c r="G12" s="14">
        <v>245412</v>
      </c>
      <c r="H12" s="54" t="str">
        <f t="shared" ref="H12:H20" si="6">F12</f>
        <v>บริษัท พงษดา จำกัด</v>
      </c>
      <c r="I12" s="14">
        <f t="shared" ref="I12:I20" si="7">ROUND((J12*100)/107,2)</f>
        <v>229357.01</v>
      </c>
      <c r="J12" s="14">
        <f t="shared" ref="J12:J20" si="8">G12</f>
        <v>245412</v>
      </c>
      <c r="K12" s="12" t="s">
        <v>9</v>
      </c>
      <c r="L12" s="24"/>
    </row>
    <row r="13" spans="1:15" s="29" customFormat="1" ht="144" x14ac:dyDescent="0.2">
      <c r="A13" s="12">
        <v>6</v>
      </c>
      <c r="B13" s="13" t="s">
        <v>53</v>
      </c>
      <c r="C13" s="14">
        <v>263487.84999999998</v>
      </c>
      <c r="D13" s="14">
        <v>281932</v>
      </c>
      <c r="E13" s="12" t="s">
        <v>11</v>
      </c>
      <c r="F13" s="60" t="s">
        <v>30</v>
      </c>
      <c r="G13" s="14">
        <v>273354</v>
      </c>
      <c r="H13" s="54" t="str">
        <f t="shared" si="6"/>
        <v>บริษัท กัญญาวัฒน์2020 จำกัด</v>
      </c>
      <c r="I13" s="14">
        <f t="shared" si="7"/>
        <v>255471.03</v>
      </c>
      <c r="J13" s="14">
        <f t="shared" si="8"/>
        <v>273354</v>
      </c>
      <c r="K13" s="12" t="s">
        <v>9</v>
      </c>
      <c r="L13" s="24"/>
    </row>
    <row r="14" spans="1:15" s="29" customFormat="1" ht="216" x14ac:dyDescent="0.2">
      <c r="A14" s="12">
        <v>7</v>
      </c>
      <c r="B14" s="13" t="s">
        <v>54</v>
      </c>
      <c r="C14" s="14">
        <v>432233.64</v>
      </c>
      <c r="D14" s="14">
        <v>462490</v>
      </c>
      <c r="E14" s="12" t="s">
        <v>11</v>
      </c>
      <c r="F14" s="60" t="s">
        <v>31</v>
      </c>
      <c r="G14" s="14">
        <v>448593</v>
      </c>
      <c r="H14" s="54" t="str">
        <f t="shared" si="6"/>
        <v>บริษัท บุญพิศลย์การช่าง จำกัด</v>
      </c>
      <c r="I14" s="14">
        <f t="shared" si="7"/>
        <v>419245.79</v>
      </c>
      <c r="J14" s="14">
        <f t="shared" si="8"/>
        <v>448593</v>
      </c>
      <c r="K14" s="12" t="s">
        <v>9</v>
      </c>
      <c r="L14" s="24"/>
    </row>
    <row r="15" spans="1:15" s="29" customFormat="1" ht="180" x14ac:dyDescent="0.2">
      <c r="A15" s="12">
        <v>8</v>
      </c>
      <c r="B15" s="13" t="s">
        <v>55</v>
      </c>
      <c r="C15" s="14">
        <v>96578.5</v>
      </c>
      <c r="D15" s="14">
        <v>103339</v>
      </c>
      <c r="E15" s="12" t="s">
        <v>11</v>
      </c>
      <c r="F15" s="60" t="s">
        <v>32</v>
      </c>
      <c r="G15" s="14">
        <v>100129</v>
      </c>
      <c r="H15" s="54" t="str">
        <f t="shared" si="6"/>
        <v>ห้างหุ้นส่วนจำกัด พงษ์ตะวัน การโยธา</v>
      </c>
      <c r="I15" s="14">
        <f t="shared" si="7"/>
        <v>93578.5</v>
      </c>
      <c r="J15" s="14">
        <f t="shared" si="8"/>
        <v>100129</v>
      </c>
      <c r="K15" s="12" t="s">
        <v>9</v>
      </c>
      <c r="L15" s="24"/>
    </row>
    <row r="16" spans="1:15" s="29" customFormat="1" ht="252" x14ac:dyDescent="0.2">
      <c r="A16" s="12">
        <v>9</v>
      </c>
      <c r="B16" s="13" t="s">
        <v>56</v>
      </c>
      <c r="C16" s="14">
        <v>424047.66</v>
      </c>
      <c r="D16" s="14">
        <v>453731</v>
      </c>
      <c r="E16" s="12" t="s">
        <v>11</v>
      </c>
      <c r="F16" s="60" t="s">
        <v>33</v>
      </c>
      <c r="G16" s="14">
        <v>439534</v>
      </c>
      <c r="H16" s="54" t="str">
        <f t="shared" si="6"/>
        <v>ห้างหุ้นส่วนจำกัด เอ็น พี วาย 2023เอ็นจิเนียริ่ง</v>
      </c>
      <c r="I16" s="14">
        <f t="shared" si="7"/>
        <v>410779.44</v>
      </c>
      <c r="J16" s="14">
        <f t="shared" si="8"/>
        <v>439534</v>
      </c>
      <c r="K16" s="12" t="s">
        <v>9</v>
      </c>
      <c r="L16" s="24"/>
    </row>
    <row r="17" spans="1:17" s="29" customFormat="1" ht="180" x14ac:dyDescent="0.2">
      <c r="A17" s="12">
        <v>10</v>
      </c>
      <c r="B17" s="13" t="s">
        <v>58</v>
      </c>
      <c r="C17" s="14">
        <v>178094.39</v>
      </c>
      <c r="D17" s="14">
        <v>190561</v>
      </c>
      <c r="E17" s="12" t="s">
        <v>11</v>
      </c>
      <c r="F17" s="60" t="s">
        <v>35</v>
      </c>
      <c r="G17" s="14">
        <v>184577</v>
      </c>
      <c r="H17" s="54" t="str">
        <f t="shared" si="6"/>
        <v>ห้างหุ้นส่วนจำกัด ทรัพย์ไพศาลวอเตอร์</v>
      </c>
      <c r="I17" s="14">
        <f t="shared" si="7"/>
        <v>172501.87</v>
      </c>
      <c r="J17" s="14">
        <f t="shared" si="8"/>
        <v>184577</v>
      </c>
      <c r="K17" s="12" t="s">
        <v>9</v>
      </c>
      <c r="L17" s="24"/>
      <c r="O17" s="56">
        <f>C26</f>
        <v>4620353.9100000011</v>
      </c>
      <c r="Q17" s="56">
        <f>I26+'ประกวด '!I12+'คัดเลือก '!I9</f>
        <v>25997219.34</v>
      </c>
    </row>
    <row r="18" spans="1:17" s="29" customFormat="1" ht="180" x14ac:dyDescent="0.2">
      <c r="A18" s="12">
        <v>11</v>
      </c>
      <c r="B18" s="13" t="s">
        <v>59</v>
      </c>
      <c r="C18" s="14">
        <v>117198.13</v>
      </c>
      <c r="D18" s="14">
        <v>125402</v>
      </c>
      <c r="E18" s="12" t="s">
        <v>11</v>
      </c>
      <c r="F18" s="60" t="s">
        <v>36</v>
      </c>
      <c r="G18" s="14">
        <v>121463</v>
      </c>
      <c r="H18" s="54" t="str">
        <f t="shared" si="6"/>
        <v>บริษัท เจริญพาณิชย์การช่าง จำกัด</v>
      </c>
      <c r="I18" s="14">
        <f t="shared" si="7"/>
        <v>113516.82</v>
      </c>
      <c r="J18" s="14">
        <f t="shared" si="8"/>
        <v>121463</v>
      </c>
      <c r="K18" s="12" t="s">
        <v>9</v>
      </c>
      <c r="L18" s="24"/>
      <c r="O18" s="56">
        <f>'ประกวด '!C11+'ประกวด '!C8</f>
        <v>18691588.789999999</v>
      </c>
    </row>
    <row r="19" spans="1:17" s="29" customFormat="1" ht="180" x14ac:dyDescent="0.2">
      <c r="A19" s="12">
        <v>12</v>
      </c>
      <c r="B19" s="13" t="s">
        <v>60</v>
      </c>
      <c r="C19" s="14">
        <v>306072.90000000002</v>
      </c>
      <c r="D19" s="14">
        <v>327498</v>
      </c>
      <c r="E19" s="12" t="s">
        <v>11</v>
      </c>
      <c r="F19" s="60" t="s">
        <v>31</v>
      </c>
      <c r="G19" s="14">
        <v>317560</v>
      </c>
      <c r="H19" s="54" t="str">
        <f t="shared" si="6"/>
        <v>บริษัท บุญพิศลย์การช่าง จำกัด</v>
      </c>
      <c r="I19" s="14">
        <f t="shared" si="7"/>
        <v>296785.05</v>
      </c>
      <c r="J19" s="14">
        <f t="shared" si="8"/>
        <v>317560</v>
      </c>
      <c r="K19" s="12" t="s">
        <v>9</v>
      </c>
      <c r="L19" s="24"/>
      <c r="O19" s="56">
        <f>'คัดเลือก '!C8</f>
        <v>4299065.42</v>
      </c>
    </row>
    <row r="20" spans="1:17" s="29" customFormat="1" ht="144" x14ac:dyDescent="0.2">
      <c r="A20" s="12">
        <v>13</v>
      </c>
      <c r="B20" s="13" t="s">
        <v>61</v>
      </c>
      <c r="C20" s="14">
        <v>327946.73</v>
      </c>
      <c r="D20" s="14">
        <v>350903</v>
      </c>
      <c r="E20" s="12" t="s">
        <v>11</v>
      </c>
      <c r="F20" s="57" t="s">
        <v>39</v>
      </c>
      <c r="G20" s="14">
        <v>339906</v>
      </c>
      <c r="H20" s="57" t="str">
        <f t="shared" si="6"/>
        <v>หจก. กุ๊ป กุ๊ป สุทธิ</v>
      </c>
      <c r="I20" s="14">
        <f t="shared" si="7"/>
        <v>317669.15999999997</v>
      </c>
      <c r="J20" s="14">
        <f t="shared" si="8"/>
        <v>339906</v>
      </c>
      <c r="K20" s="12" t="s">
        <v>9</v>
      </c>
      <c r="L20" s="24"/>
      <c r="O20" s="56"/>
    </row>
    <row r="21" spans="1:17" s="29" customFormat="1" ht="144" x14ac:dyDescent="0.2">
      <c r="A21" s="12">
        <v>14</v>
      </c>
      <c r="B21" s="13" t="s">
        <v>62</v>
      </c>
      <c r="C21" s="14">
        <v>421971.03</v>
      </c>
      <c r="D21" s="14">
        <v>451509</v>
      </c>
      <c r="E21" s="12" t="s">
        <v>11</v>
      </c>
      <c r="F21" s="57" t="s">
        <v>40</v>
      </c>
      <c r="G21" s="14">
        <v>437545</v>
      </c>
      <c r="H21" s="57" t="str">
        <f t="shared" ref="H21" si="9">F21</f>
        <v>หจก. ปิยชาติ คอนสตรัคชั่น</v>
      </c>
      <c r="I21" s="14">
        <f t="shared" ref="I21" si="10">ROUND((J21*100)/107,2)</f>
        <v>408920.56</v>
      </c>
      <c r="J21" s="14">
        <f t="shared" ref="J21" si="11">G21</f>
        <v>437545</v>
      </c>
      <c r="K21" s="12" t="s">
        <v>9</v>
      </c>
      <c r="L21" s="24"/>
      <c r="O21" s="56"/>
    </row>
    <row r="22" spans="1:17" s="29" customFormat="1" ht="180" x14ac:dyDescent="0.2">
      <c r="A22" s="12">
        <v>15</v>
      </c>
      <c r="B22" s="13" t="s">
        <v>63</v>
      </c>
      <c r="C22" s="14">
        <v>332175.7</v>
      </c>
      <c r="D22" s="14">
        <v>355428</v>
      </c>
      <c r="E22" s="12" t="s">
        <v>11</v>
      </c>
      <c r="F22" s="57" t="s">
        <v>41</v>
      </c>
      <c r="G22" s="14">
        <v>344281</v>
      </c>
      <c r="H22" s="57" t="str">
        <f t="shared" ref="H22" si="12">F22</f>
        <v>บริษัท เอสดี.วอเตอร์ จำกัด</v>
      </c>
      <c r="I22" s="14">
        <f t="shared" ref="I22" si="13">ROUND((J22*100)/107,2)</f>
        <v>321757.94</v>
      </c>
      <c r="J22" s="14">
        <f t="shared" ref="J22" si="14">G22</f>
        <v>344281</v>
      </c>
      <c r="K22" s="12" t="s">
        <v>9</v>
      </c>
      <c r="L22" s="24"/>
      <c r="O22" s="56"/>
    </row>
    <row r="23" spans="1:17" s="29" customFormat="1" ht="144" x14ac:dyDescent="0.2">
      <c r="A23" s="12">
        <v>16</v>
      </c>
      <c r="B23" s="13" t="s">
        <v>64</v>
      </c>
      <c r="C23" s="14">
        <v>447257.01</v>
      </c>
      <c r="D23" s="14">
        <v>478565</v>
      </c>
      <c r="E23" s="12" t="s">
        <v>11</v>
      </c>
      <c r="F23" s="57" t="s">
        <v>42</v>
      </c>
      <c r="G23" s="14">
        <v>463586</v>
      </c>
      <c r="H23" s="57" t="str">
        <f t="shared" ref="H23:H24" si="15">F23</f>
        <v>บริษัท ปุณยนุช อินเท็นซ จำกัด</v>
      </c>
      <c r="I23" s="14">
        <f t="shared" ref="I23:I24" si="16">ROUND((J23*100)/107,2)</f>
        <v>433257.94</v>
      </c>
      <c r="J23" s="14">
        <f t="shared" ref="J23:J24" si="17">G23</f>
        <v>463586</v>
      </c>
      <c r="K23" s="12" t="s">
        <v>9</v>
      </c>
      <c r="L23" s="24"/>
      <c r="O23" s="56"/>
    </row>
    <row r="24" spans="1:17" s="29" customFormat="1" ht="144" x14ac:dyDescent="0.2">
      <c r="A24" s="12">
        <v>17</v>
      </c>
      <c r="B24" s="13" t="s">
        <v>65</v>
      </c>
      <c r="C24" s="14">
        <v>123908.41</v>
      </c>
      <c r="D24" s="14">
        <v>132582</v>
      </c>
      <c r="E24" s="12" t="s">
        <v>11</v>
      </c>
      <c r="F24" s="57" t="s">
        <v>43</v>
      </c>
      <c r="G24" s="14">
        <v>128500</v>
      </c>
      <c r="H24" s="57" t="str">
        <f t="shared" si="15"/>
        <v>บริษัท ว.มัฆวาน จำกัด</v>
      </c>
      <c r="I24" s="14">
        <f t="shared" si="16"/>
        <v>120093.46</v>
      </c>
      <c r="J24" s="14">
        <f t="shared" si="17"/>
        <v>128500</v>
      </c>
      <c r="K24" s="12" t="s">
        <v>9</v>
      </c>
      <c r="L24" s="24"/>
      <c r="O24" s="56"/>
    </row>
    <row r="25" spans="1:17" s="29" customFormat="1" ht="216" x14ac:dyDescent="0.2">
      <c r="A25" s="12">
        <v>18</v>
      </c>
      <c r="B25" s="13" t="s">
        <v>66</v>
      </c>
      <c r="C25" s="14">
        <v>176751.4</v>
      </c>
      <c r="D25" s="14">
        <v>189124</v>
      </c>
      <c r="E25" s="12" t="s">
        <v>11</v>
      </c>
      <c r="F25" s="57" t="s">
        <v>44</v>
      </c>
      <c r="G25" s="14">
        <v>183251</v>
      </c>
      <c r="H25" s="57" t="str">
        <f t="shared" ref="H25" si="18">F25</f>
        <v>หจก. เอ.เจ. แอสไปร์</v>
      </c>
      <c r="I25" s="14">
        <f t="shared" ref="I25" si="19">ROUND((J25*100)/107,2)</f>
        <v>171262.62</v>
      </c>
      <c r="J25" s="14">
        <f t="shared" ref="J25" si="20">G25</f>
        <v>183251</v>
      </c>
      <c r="K25" s="12" t="s">
        <v>9</v>
      </c>
      <c r="L25" s="24"/>
      <c r="O25" s="56"/>
    </row>
    <row r="26" spans="1:17" ht="35.25" customHeight="1" x14ac:dyDescent="0.55000000000000004">
      <c r="A26" s="35"/>
      <c r="B26" s="16"/>
      <c r="C26" s="48">
        <f>SUM(C8:C25)</f>
        <v>4620353.9100000011</v>
      </c>
      <c r="D26" s="48"/>
      <c r="E26" s="15"/>
      <c r="F26" s="11"/>
      <c r="G26" s="48"/>
      <c r="H26" s="11"/>
      <c r="I26" s="19">
        <f>SUM(I8:I25)</f>
        <v>4488202.5200000005</v>
      </c>
      <c r="J26" s="19">
        <f>SUM(J8:J25)</f>
        <v>4802376.7</v>
      </c>
      <c r="K26" s="35"/>
      <c r="L26" s="40"/>
    </row>
    <row r="27" spans="1:17" ht="39" customHeight="1" x14ac:dyDescent="0.55000000000000004">
      <c r="A27" s="35"/>
      <c r="B27" s="50" t="s">
        <v>23</v>
      </c>
      <c r="C27" s="21"/>
      <c r="D27" s="17"/>
      <c r="E27" s="15"/>
      <c r="F27" s="11"/>
      <c r="G27" s="18"/>
      <c r="H27" s="11"/>
      <c r="I27" s="11"/>
      <c r="J27" s="19"/>
      <c r="K27" s="35"/>
      <c r="L27" s="40"/>
    </row>
    <row r="28" spans="1:17" ht="17.25" customHeight="1" x14ac:dyDescent="0.55000000000000004">
      <c r="A28" s="35"/>
      <c r="B28" s="16"/>
      <c r="C28" s="21"/>
      <c r="D28" s="23"/>
      <c r="E28" s="15"/>
      <c r="F28" s="11"/>
      <c r="G28" s="18"/>
      <c r="H28" s="11"/>
      <c r="I28" s="11"/>
      <c r="J28" s="22"/>
      <c r="K28" s="11"/>
      <c r="L28" s="20"/>
    </row>
    <row r="29" spans="1:17" ht="36" x14ac:dyDescent="0.55000000000000004">
      <c r="A29" s="35"/>
      <c r="B29" s="50"/>
      <c r="C29" s="15" t="s">
        <v>12</v>
      </c>
      <c r="D29" s="23"/>
      <c r="E29" s="15"/>
      <c r="F29" s="11"/>
      <c r="G29" s="18"/>
      <c r="H29" s="11"/>
      <c r="I29" s="53"/>
      <c r="J29" s="22"/>
      <c r="K29" s="11"/>
      <c r="L29" s="20"/>
    </row>
    <row r="30" spans="1:17" ht="51.75" customHeight="1" x14ac:dyDescent="0.55000000000000004">
      <c r="A30" s="35"/>
      <c r="B30" s="50"/>
      <c r="C30" s="11"/>
      <c r="D30" s="23"/>
      <c r="E30" s="15"/>
      <c r="F30" s="11"/>
      <c r="G30" s="18"/>
      <c r="H30" s="11"/>
      <c r="I30" s="11"/>
      <c r="J30" s="22"/>
      <c r="K30" s="11"/>
      <c r="L30" s="20"/>
    </row>
    <row r="31" spans="1:17" s="47" customFormat="1" ht="39" customHeight="1" x14ac:dyDescent="0.2">
      <c r="A31" s="35"/>
      <c r="B31" s="51"/>
      <c r="C31" s="41" t="s">
        <v>71</v>
      </c>
      <c r="D31" s="43"/>
      <c r="E31" s="41"/>
      <c r="F31" s="42"/>
      <c r="G31" s="44"/>
      <c r="H31" s="42"/>
      <c r="I31" s="42"/>
      <c r="J31" s="45"/>
      <c r="K31" s="42"/>
      <c r="L31" s="20"/>
      <c r="M31" s="46"/>
      <c r="N31" s="46"/>
      <c r="O31" s="46"/>
    </row>
    <row r="32" spans="1:17" s="47" customFormat="1" ht="39" customHeight="1" x14ac:dyDescent="0.2">
      <c r="A32" s="35"/>
      <c r="B32" s="51"/>
      <c r="C32" s="41" t="s">
        <v>72</v>
      </c>
      <c r="D32" s="43"/>
      <c r="E32" s="41"/>
      <c r="F32" s="42"/>
      <c r="G32" s="44"/>
      <c r="H32" s="42"/>
      <c r="I32" s="42"/>
      <c r="J32" s="45"/>
      <c r="K32" s="42"/>
      <c r="L32" s="20"/>
      <c r="M32" s="46"/>
      <c r="N32" s="46"/>
      <c r="O32" s="46"/>
    </row>
    <row r="33" spans="1:15" s="47" customFormat="1" ht="39" customHeight="1" x14ac:dyDescent="0.2">
      <c r="A33" s="35"/>
      <c r="B33" s="51"/>
      <c r="C33" s="41" t="s">
        <v>25</v>
      </c>
      <c r="D33" s="43"/>
      <c r="E33" s="41"/>
      <c r="F33" s="42"/>
      <c r="G33" s="44"/>
      <c r="H33" s="42"/>
      <c r="I33" s="42"/>
      <c r="J33" s="45"/>
      <c r="K33" s="42"/>
      <c r="L33" s="20"/>
      <c r="M33" s="46"/>
      <c r="N33" s="46"/>
      <c r="O33" s="46"/>
    </row>
    <row r="34" spans="1:15" x14ac:dyDescent="0.45">
      <c r="A34" s="55"/>
    </row>
    <row r="35" spans="1:15" x14ac:dyDescent="0.45">
      <c r="A35" s="55"/>
    </row>
    <row r="36" spans="1:15" x14ac:dyDescent="0.45">
      <c r="A36" s="55"/>
    </row>
    <row r="37" spans="1:15" x14ac:dyDescent="0.45">
      <c r="E37" s="25"/>
      <c r="G37" s="33"/>
      <c r="I37" s="32"/>
      <c r="J37" s="25"/>
      <c r="L37" s="25"/>
      <c r="M37" s="26"/>
      <c r="N37" s="26"/>
      <c r="O37" s="26"/>
    </row>
    <row r="38" spans="1:15" x14ac:dyDescent="0.45">
      <c r="E38" s="25"/>
      <c r="G38" s="33"/>
      <c r="I38" s="32"/>
      <c r="J38" s="25"/>
      <c r="L38" s="25"/>
      <c r="M38" s="26"/>
      <c r="N38" s="26"/>
      <c r="O38" s="26"/>
    </row>
    <row r="39" spans="1:15" x14ac:dyDescent="0.45">
      <c r="E39" s="25"/>
      <c r="G39" s="33"/>
      <c r="I39" s="32"/>
      <c r="J39" s="25"/>
      <c r="L39" s="25"/>
      <c r="M39" s="26"/>
      <c r="N39" s="26"/>
      <c r="O39" s="26"/>
    </row>
    <row r="40" spans="1:15" x14ac:dyDescent="0.45">
      <c r="E40" s="33"/>
      <c r="G40" s="32"/>
      <c r="J40" s="25"/>
      <c r="K40" s="26"/>
      <c r="L40" s="26"/>
      <c r="M40" s="26"/>
      <c r="N40" s="26"/>
      <c r="O40" s="26"/>
    </row>
    <row r="41" spans="1:15" x14ac:dyDescent="0.45">
      <c r="E41" s="33"/>
      <c r="G41" s="32"/>
      <c r="J41" s="25"/>
      <c r="K41" s="26"/>
      <c r="L41" s="26"/>
      <c r="M41" s="26"/>
      <c r="N41" s="26"/>
      <c r="O41" s="26"/>
    </row>
    <row r="42" spans="1:15" x14ac:dyDescent="0.45">
      <c r="E42" s="33"/>
      <c r="G42" s="25"/>
      <c r="H42" s="26"/>
      <c r="I42" s="26"/>
      <c r="J42" s="26"/>
      <c r="K42" s="26"/>
      <c r="L42" s="26"/>
      <c r="M42" s="26"/>
      <c r="N42" s="26"/>
      <c r="O42" s="26"/>
    </row>
    <row r="43" spans="1:15" x14ac:dyDescent="0.45">
      <c r="E43" s="33"/>
      <c r="G43" s="25"/>
      <c r="H43" s="26"/>
      <c r="I43" s="26"/>
      <c r="J43" s="26"/>
      <c r="K43" s="26"/>
      <c r="L43" s="26"/>
      <c r="M43" s="26"/>
      <c r="N43" s="26"/>
      <c r="O43" s="26"/>
    </row>
    <row r="44" spans="1:15" x14ac:dyDescent="0.45">
      <c r="E44" s="33"/>
      <c r="G44" s="25"/>
      <c r="H44" s="26"/>
      <c r="I44" s="26"/>
      <c r="J44" s="26"/>
      <c r="K44" s="26"/>
      <c r="L44" s="26"/>
      <c r="M44" s="26"/>
      <c r="N44" s="26"/>
      <c r="O44" s="26"/>
    </row>
    <row r="45" spans="1:15" x14ac:dyDescent="0.45">
      <c r="E45" s="33"/>
      <c r="G45" s="25"/>
      <c r="H45" s="26"/>
      <c r="I45" s="26"/>
      <c r="J45" s="26"/>
      <c r="K45" s="26"/>
      <c r="L45" s="26"/>
      <c r="M45" s="26"/>
      <c r="N45" s="26"/>
      <c r="O45" s="26"/>
    </row>
    <row r="46" spans="1:15" x14ac:dyDescent="0.45">
      <c r="G46" s="32"/>
      <c r="J46" s="25"/>
      <c r="K46" s="26"/>
      <c r="L46" s="26"/>
      <c r="M46" s="26"/>
      <c r="N46" s="26"/>
      <c r="O46" s="26"/>
    </row>
    <row r="47" spans="1:15" x14ac:dyDescent="0.45">
      <c r="G47" s="32"/>
      <c r="J47" s="25"/>
      <c r="K47" s="26"/>
      <c r="L47" s="26"/>
      <c r="M47" s="26"/>
      <c r="N47" s="26"/>
      <c r="O47" s="26"/>
    </row>
    <row r="48" spans="1:15" x14ac:dyDescent="0.45">
      <c r="G48" s="32"/>
      <c r="J48" s="25"/>
      <c r="K48" s="26"/>
      <c r="L48" s="26"/>
      <c r="M48" s="26"/>
      <c r="N48" s="26"/>
      <c r="O48" s="26"/>
    </row>
    <row r="49" spans="7:15" x14ac:dyDescent="0.45">
      <c r="G49" s="33"/>
      <c r="I49" s="32"/>
      <c r="J49" s="25"/>
      <c r="L49" s="25"/>
      <c r="M49" s="26"/>
      <c r="N49" s="26"/>
      <c r="O49" s="26"/>
    </row>
    <row r="50" spans="7:15" x14ac:dyDescent="0.45">
      <c r="G50" s="33"/>
      <c r="I50" s="32"/>
      <c r="J50" s="25"/>
      <c r="L50" s="25"/>
      <c r="M50" s="26"/>
      <c r="N50" s="26"/>
      <c r="O50" s="26"/>
    </row>
    <row r="51" spans="7:15" x14ac:dyDescent="0.45">
      <c r="G51" s="33"/>
      <c r="I51" s="32"/>
      <c r="J51" s="25"/>
      <c r="L51" s="25"/>
      <c r="M51" s="26"/>
      <c r="N51" s="26"/>
      <c r="O51" s="26"/>
    </row>
    <row r="52" spans="7:15" x14ac:dyDescent="0.45">
      <c r="G52" s="33"/>
      <c r="I52" s="32"/>
      <c r="J52" s="25"/>
      <c r="L52" s="25"/>
      <c r="M52" s="26"/>
      <c r="N52" s="26"/>
      <c r="O52" s="26"/>
    </row>
  </sheetData>
  <mergeCells count="18"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  <mergeCell ref="F6:F7"/>
    <mergeCell ref="G6:G7"/>
  </mergeCells>
  <printOptions horizontalCentered="1"/>
  <pageMargins left="7.8740157480315001E-2" right="0" top="0.196850393700787" bottom="0.196850393700787" header="0.196850393700787" footer="0.196850393700787"/>
  <pageSetup paperSize="9" scale="35" fitToHeight="0" orientation="landscape" r:id="rId1"/>
  <headerFooter>
    <oddFooter>Page &amp;P of &amp;N</oddFooter>
  </headerFooter>
  <rowBreaks count="2" manualBreakCount="2">
    <brk id="14" max="11" man="1"/>
    <brk id="20" max="11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0"/>
  <sheetViews>
    <sheetView tabSelected="1" view="pageBreakPreview" zoomScaleSheetLayoutView="100" workbookViewId="0">
      <pane ySplit="7" topLeftCell="A8" activePane="bottomLeft" state="frozen"/>
      <selection pane="bottomLeft" activeCell="C10" sqref="C10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1.7109375" style="2" customWidth="1"/>
    <col min="6" max="6" width="39.42578125" style="3" customWidth="1"/>
    <col min="7" max="7" width="27.42578125" style="6" customWidth="1"/>
    <col min="8" max="8" width="39.85546875" style="3" customWidth="1"/>
    <col min="9" max="9" width="29.28515625" style="3" customWidth="1"/>
    <col min="10" max="10" width="28.42578125" style="7" customWidth="1"/>
    <col min="11" max="11" width="26.285156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61" t="str">
        <f>'เฉพาะเจาะจง '!A1:L1</f>
        <v>สรุปผลการดำเนินการจัดซื้อจัดจ้างในรอบเดือน กันยายน พ.ศ.2567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5" ht="36" x14ac:dyDescent="0.55000000000000004">
      <c r="A2" s="61" t="str">
        <f>'เฉพาะเจาะจง '!A2:L2</f>
        <v>สำนักงานประปาสาขาสุวรรณภูมิ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5" ht="36" x14ac:dyDescent="0.55000000000000004">
      <c r="A3" s="62" t="str">
        <f>'เฉพาะเจาะจง '!A3:L3</f>
        <v>วันที่ 1 ตุลาคม 2567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5" ht="36" x14ac:dyDescent="0.55000000000000004">
      <c r="A4" s="63" t="s">
        <v>17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5" s="9" customFormat="1" ht="42" customHeight="1" x14ac:dyDescent="0.2">
      <c r="A5" s="64" t="s">
        <v>1</v>
      </c>
      <c r="B5" s="64" t="s">
        <v>4</v>
      </c>
      <c r="C5" s="65" t="s">
        <v>13</v>
      </c>
      <c r="D5" s="65" t="s">
        <v>14</v>
      </c>
      <c r="E5" s="64" t="s">
        <v>5</v>
      </c>
      <c r="F5" s="64" t="s">
        <v>6</v>
      </c>
      <c r="G5" s="64"/>
      <c r="H5" s="64" t="s">
        <v>7</v>
      </c>
      <c r="I5" s="64"/>
      <c r="J5" s="64"/>
      <c r="K5" s="64" t="s">
        <v>8</v>
      </c>
      <c r="L5" s="64" t="str">
        <f>'เฉพาะเจาะจง '!L5:L7</f>
        <v>หมายเหตุ</v>
      </c>
      <c r="M5" s="8"/>
      <c r="N5" s="8"/>
      <c r="O5" s="8"/>
    </row>
    <row r="6" spans="1:15" s="9" customFormat="1" ht="21" customHeight="1" x14ac:dyDescent="0.2">
      <c r="A6" s="64"/>
      <c r="B6" s="64"/>
      <c r="C6" s="65"/>
      <c r="D6" s="65"/>
      <c r="E6" s="64"/>
      <c r="F6" s="69" t="s">
        <v>2</v>
      </c>
      <c r="G6" s="71" t="s">
        <v>15</v>
      </c>
      <c r="H6" s="69" t="s">
        <v>3</v>
      </c>
      <c r="I6" s="67" t="s">
        <v>18</v>
      </c>
      <c r="J6" s="67" t="s">
        <v>16</v>
      </c>
      <c r="K6" s="64"/>
      <c r="L6" s="64"/>
      <c r="M6" s="8"/>
      <c r="N6" s="8"/>
      <c r="O6" s="8"/>
    </row>
    <row r="7" spans="1:15" s="9" customFormat="1" ht="99" customHeight="1" x14ac:dyDescent="0.2">
      <c r="A7" s="64"/>
      <c r="B7" s="64"/>
      <c r="C7" s="65"/>
      <c r="D7" s="65"/>
      <c r="E7" s="64"/>
      <c r="F7" s="70"/>
      <c r="G7" s="72"/>
      <c r="H7" s="73"/>
      <c r="I7" s="68"/>
      <c r="J7" s="68"/>
      <c r="K7" s="64"/>
      <c r="L7" s="64"/>
      <c r="M7" s="8"/>
      <c r="N7" s="8"/>
      <c r="O7" s="8"/>
    </row>
    <row r="8" spans="1:15" s="29" customFormat="1" ht="170.25" customHeight="1" x14ac:dyDescent="0.2">
      <c r="A8" s="12">
        <v>1</v>
      </c>
      <c r="B8" s="13" t="s">
        <v>49</v>
      </c>
      <c r="C8" s="14">
        <v>2803738.32</v>
      </c>
      <c r="D8" s="14">
        <v>2993896</v>
      </c>
      <c r="E8" s="58" t="s">
        <v>26</v>
      </c>
      <c r="F8" s="58" t="s">
        <v>28</v>
      </c>
      <c r="G8" s="14">
        <v>1643713</v>
      </c>
      <c r="H8" s="58" t="str">
        <f t="shared" ref="H8:H11" si="0">F8</f>
        <v>ห้างหุ้นส่วนจำกัด สวนสนการช่าง</v>
      </c>
      <c r="I8" s="14">
        <f t="shared" ref="I8:I11" si="1">ROUND((J8*100)/107,2)</f>
        <v>1536180.37</v>
      </c>
      <c r="J8" s="14">
        <f t="shared" ref="J8:J11" si="2">G8</f>
        <v>1643713</v>
      </c>
      <c r="K8" s="12" t="s">
        <v>9</v>
      </c>
      <c r="L8" s="24"/>
    </row>
    <row r="9" spans="1:15" s="29" customFormat="1" ht="180" x14ac:dyDescent="0.2">
      <c r="A9" s="12">
        <v>2</v>
      </c>
      <c r="B9" s="13" t="s">
        <v>51</v>
      </c>
      <c r="C9" s="14">
        <v>851022.43</v>
      </c>
      <c r="D9" s="14">
        <v>910594</v>
      </c>
      <c r="E9" s="58" t="s">
        <v>26</v>
      </c>
      <c r="F9" s="58" t="s">
        <v>38</v>
      </c>
      <c r="G9" s="14">
        <v>555098</v>
      </c>
      <c r="H9" s="58" t="str">
        <f t="shared" si="0"/>
        <v>บริษัท เซน เทค (โกลบอล) จำกัด</v>
      </c>
      <c r="I9" s="14">
        <f t="shared" si="1"/>
        <v>518783.18</v>
      </c>
      <c r="J9" s="14">
        <f t="shared" si="2"/>
        <v>555098</v>
      </c>
      <c r="K9" s="12" t="s">
        <v>9</v>
      </c>
      <c r="L9" s="24"/>
    </row>
    <row r="10" spans="1:15" s="29" customFormat="1" ht="180" x14ac:dyDescent="0.2">
      <c r="A10" s="12">
        <v>3</v>
      </c>
      <c r="B10" s="13" t="s">
        <v>73</v>
      </c>
      <c r="C10" s="14">
        <v>11214953.27</v>
      </c>
      <c r="D10" s="14">
        <v>11984924</v>
      </c>
      <c r="E10" s="58" t="s">
        <v>26</v>
      </c>
      <c r="F10" s="58" t="s">
        <v>40</v>
      </c>
      <c r="G10" s="14">
        <v>7789383</v>
      </c>
      <c r="H10" s="58" t="str">
        <f t="shared" si="0"/>
        <v>หจก. ปิยชาติ คอนสตรัคชั่น</v>
      </c>
      <c r="I10" s="14">
        <f t="shared" si="1"/>
        <v>7279797.2000000002</v>
      </c>
      <c r="J10" s="14">
        <f t="shared" si="2"/>
        <v>7789383</v>
      </c>
      <c r="K10" s="12" t="s">
        <v>9</v>
      </c>
      <c r="L10" s="24"/>
      <c r="O10" s="56"/>
    </row>
    <row r="11" spans="1:15" s="29" customFormat="1" ht="210" customHeight="1" x14ac:dyDescent="0.2">
      <c r="A11" s="12">
        <v>4</v>
      </c>
      <c r="B11" s="13" t="s">
        <v>67</v>
      </c>
      <c r="C11" s="14">
        <v>15887850.470000001</v>
      </c>
      <c r="D11" s="14">
        <v>16972123</v>
      </c>
      <c r="E11" s="58" t="s">
        <v>26</v>
      </c>
      <c r="F11" s="58" t="s">
        <v>45</v>
      </c>
      <c r="G11" s="14">
        <v>8797648</v>
      </c>
      <c r="H11" s="58" t="str">
        <f t="shared" si="0"/>
        <v>บริษัท ดีดีเอส. เอ็นจิเนียริ่งจำกัด</v>
      </c>
      <c r="I11" s="14">
        <f t="shared" si="1"/>
        <v>8222100.9299999997</v>
      </c>
      <c r="J11" s="14">
        <f t="shared" si="2"/>
        <v>8797648</v>
      </c>
      <c r="K11" s="12" t="s">
        <v>9</v>
      </c>
      <c r="L11" s="24"/>
      <c r="O11" s="56"/>
    </row>
    <row r="12" spans="1:15" s="10" customFormat="1" ht="48.75" customHeight="1" x14ac:dyDescent="0.2">
      <c r="A12" s="35"/>
      <c r="B12" s="16"/>
      <c r="C12" s="17"/>
      <c r="D12" s="17"/>
      <c r="E12" s="36"/>
      <c r="F12" s="36"/>
      <c r="G12" s="17"/>
      <c r="H12" s="36"/>
      <c r="I12" s="19">
        <f>ROUNDDOWN(SUM(I8:I11),2)</f>
        <v>17556861.68</v>
      </c>
      <c r="J12" s="19">
        <f>SUM(J8:J11)</f>
        <v>18785842</v>
      </c>
      <c r="K12" s="36"/>
      <c r="L12" s="37"/>
    </row>
    <row r="13" spans="1:15" s="3" customFormat="1" ht="36" x14ac:dyDescent="0.55000000000000004">
      <c r="A13" s="15"/>
      <c r="B13" s="11" t="s">
        <v>23</v>
      </c>
      <c r="C13" s="21"/>
      <c r="D13" s="17"/>
      <c r="E13" s="15"/>
      <c r="F13" s="11"/>
      <c r="G13" s="18"/>
      <c r="H13" s="11"/>
      <c r="I13" s="11"/>
      <c r="J13" s="22"/>
      <c r="K13" s="11"/>
      <c r="L13" s="20"/>
    </row>
    <row r="14" spans="1:15" s="3" customFormat="1" ht="17.25" customHeight="1" x14ac:dyDescent="0.55000000000000004">
      <c r="A14" s="15"/>
      <c r="B14" s="11"/>
      <c r="C14" s="11"/>
      <c r="D14" s="23"/>
      <c r="E14" s="15"/>
      <c r="F14" s="11"/>
      <c r="G14" s="18"/>
      <c r="H14" s="11"/>
      <c r="I14" s="11"/>
      <c r="K14" s="11"/>
      <c r="L14" s="20"/>
    </row>
    <row r="15" spans="1:15" s="3" customFormat="1" ht="36" x14ac:dyDescent="0.55000000000000004">
      <c r="A15" s="15"/>
      <c r="B15" s="11"/>
      <c r="C15" s="15" t="s">
        <v>12</v>
      </c>
      <c r="D15" s="23"/>
      <c r="E15" s="15"/>
      <c r="F15" s="11"/>
      <c r="G15" s="18"/>
      <c r="H15" s="11"/>
      <c r="I15" s="11"/>
      <c r="J15" s="22"/>
      <c r="K15" s="11"/>
      <c r="L15" s="20"/>
    </row>
    <row r="16" spans="1:15" s="3" customFormat="1" ht="57" customHeight="1" x14ac:dyDescent="0.55000000000000004">
      <c r="A16" s="15"/>
      <c r="B16" s="11"/>
      <c r="C16" s="11"/>
      <c r="D16" s="23"/>
      <c r="E16" s="15"/>
      <c r="F16" s="11"/>
      <c r="G16" s="18"/>
      <c r="H16" s="11"/>
      <c r="I16" s="11"/>
      <c r="J16" s="22"/>
      <c r="K16" s="11"/>
      <c r="L16" s="20"/>
    </row>
    <row r="17" spans="1:12" s="3" customFormat="1" ht="38.25" customHeight="1" x14ac:dyDescent="0.55000000000000004">
      <c r="A17" s="15"/>
      <c r="B17" s="11"/>
      <c r="C17" s="41" t="str">
        <f>'เฉพาะเจาะจง '!C31</f>
        <v>(นายธีรดนย์ วิจิตรจรรยา)</v>
      </c>
      <c r="D17" s="23"/>
      <c r="E17" s="15"/>
      <c r="F17" s="11"/>
      <c r="G17" s="18"/>
      <c r="H17" s="11"/>
      <c r="I17" s="11"/>
      <c r="J17" s="22"/>
      <c r="K17" s="11"/>
      <c r="L17" s="20"/>
    </row>
    <row r="18" spans="1:12" s="3" customFormat="1" ht="38.25" customHeight="1" x14ac:dyDescent="0.55000000000000004">
      <c r="A18" s="15"/>
      <c r="B18" s="11"/>
      <c r="C18" s="41" t="str">
        <f>'เฉพาะเจาะจง '!C32</f>
        <v>นักบริหารงานพัสดุ 5</v>
      </c>
      <c r="D18" s="23"/>
      <c r="E18" s="15"/>
      <c r="F18" s="11"/>
      <c r="G18" s="18"/>
      <c r="H18" s="11"/>
      <c r="I18" s="11"/>
      <c r="J18" s="22"/>
      <c r="K18" s="11"/>
      <c r="L18" s="20"/>
    </row>
    <row r="19" spans="1:12" s="3" customFormat="1" ht="38.25" customHeight="1" x14ac:dyDescent="0.55000000000000004">
      <c r="A19" s="15"/>
      <c r="B19" s="11"/>
      <c r="C19" s="41" t="str">
        <f>'เฉพาะเจาะจง '!C33</f>
        <v>สจพ.กธบ.สสสภ.</v>
      </c>
      <c r="D19" s="23"/>
      <c r="E19" s="15"/>
      <c r="F19" s="11"/>
      <c r="G19" s="18"/>
      <c r="H19" s="11"/>
      <c r="I19" s="11"/>
      <c r="J19" s="22"/>
      <c r="K19" s="11"/>
      <c r="L19" s="20"/>
    </row>
    <row r="20" spans="1:12" ht="36" x14ac:dyDescent="0.55000000000000004">
      <c r="A20" s="15"/>
      <c r="B20" s="11"/>
      <c r="C20" s="11"/>
      <c r="D20" s="23"/>
      <c r="E20" s="15"/>
      <c r="F20" s="11"/>
      <c r="G20" s="18"/>
      <c r="H20" s="11"/>
      <c r="I20" s="11"/>
      <c r="J20" s="22"/>
      <c r="K20" s="11"/>
      <c r="L20" s="20"/>
    </row>
  </sheetData>
  <mergeCells count="18"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</mergeCells>
  <printOptions horizontalCentered="1"/>
  <pageMargins left="0.19685039370078741" right="0.19685039370078741" top="0.26" bottom="0.3" header="0.25" footer="0.16"/>
  <pageSetup paperSize="9" scale="37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6"/>
  <sheetViews>
    <sheetView view="pageBreakPreview" zoomScaleSheetLayoutView="100" workbookViewId="0">
      <pane ySplit="7" topLeftCell="A11" activePane="bottomLeft" state="frozen"/>
      <selection pane="bottomLeft" activeCell="L8" sqref="L8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41" style="3" customWidth="1"/>
    <col min="7" max="7" width="25.85546875" style="6" customWidth="1"/>
    <col min="8" max="8" width="39.85546875" style="3" customWidth="1"/>
    <col min="9" max="9" width="29.140625" style="3" customWidth="1"/>
    <col min="10" max="10" width="27.85546875" style="7" customWidth="1"/>
    <col min="11" max="11" width="25" style="3" customWidth="1"/>
    <col min="12" max="12" width="35.42578125" style="5" customWidth="1"/>
    <col min="13" max="15" width="9.140625" style="3"/>
    <col min="16" max="16384" width="9.140625" style="1"/>
  </cols>
  <sheetData>
    <row r="1" spans="1:15" ht="36" x14ac:dyDescent="0.55000000000000004">
      <c r="A1" s="61" t="str">
        <f>'ประกวด '!A1:L1</f>
        <v>สรุปผลการดำเนินการจัดซื้อจัดจ้างในรอบเดือน กันยายน พ.ศ.2567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</row>
    <row r="2" spans="1:15" ht="36" x14ac:dyDescent="0.55000000000000004">
      <c r="A2" s="61" t="str">
        <f>'ประกวด '!A2:L2</f>
        <v>สำนักงานประปาสาขาสุวรรณภูมิ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5" ht="36" x14ac:dyDescent="0.55000000000000004">
      <c r="A3" s="62" t="str">
        <f>'ประกวด '!A3:L3</f>
        <v>วันที่ 1 ตุลาคม 2567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</row>
    <row r="4" spans="1:15" ht="36" x14ac:dyDescent="0.55000000000000004">
      <c r="A4" s="63" t="s">
        <v>19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5" s="9" customFormat="1" ht="42" customHeight="1" x14ac:dyDescent="0.2">
      <c r="A5" s="64" t="s">
        <v>1</v>
      </c>
      <c r="B5" s="64" t="s">
        <v>4</v>
      </c>
      <c r="C5" s="65" t="s">
        <v>13</v>
      </c>
      <c r="D5" s="65" t="s">
        <v>14</v>
      </c>
      <c r="E5" s="64" t="s">
        <v>5</v>
      </c>
      <c r="F5" s="64" t="s">
        <v>6</v>
      </c>
      <c r="G5" s="64"/>
      <c r="H5" s="64" t="s">
        <v>7</v>
      </c>
      <c r="I5" s="64"/>
      <c r="J5" s="64"/>
      <c r="K5" s="64" t="s">
        <v>8</v>
      </c>
      <c r="L5" s="64" t="str">
        <f>'เฉพาะเจาะจง '!L5:L7</f>
        <v>หมายเหตุ</v>
      </c>
      <c r="M5" s="8"/>
      <c r="N5" s="8"/>
      <c r="O5" s="8"/>
    </row>
    <row r="6" spans="1:15" s="9" customFormat="1" ht="57.75" customHeight="1" x14ac:dyDescent="0.2">
      <c r="A6" s="64"/>
      <c r="B6" s="64"/>
      <c r="C6" s="65"/>
      <c r="D6" s="65"/>
      <c r="E6" s="64"/>
      <c r="F6" s="69" t="s">
        <v>2</v>
      </c>
      <c r="G6" s="71" t="s">
        <v>15</v>
      </c>
      <c r="H6" s="69" t="s">
        <v>3</v>
      </c>
      <c r="I6" s="67" t="s">
        <v>21</v>
      </c>
      <c r="J6" s="67" t="s">
        <v>22</v>
      </c>
      <c r="K6" s="64"/>
      <c r="L6" s="64"/>
      <c r="M6" s="8"/>
      <c r="N6" s="8"/>
      <c r="O6" s="8"/>
    </row>
    <row r="7" spans="1:15" s="9" customFormat="1" ht="81.75" customHeight="1" x14ac:dyDescent="0.2">
      <c r="A7" s="64"/>
      <c r="B7" s="64"/>
      <c r="C7" s="65"/>
      <c r="D7" s="65"/>
      <c r="E7" s="64"/>
      <c r="F7" s="70"/>
      <c r="G7" s="72"/>
      <c r="H7" s="73"/>
      <c r="I7" s="68"/>
      <c r="J7" s="68"/>
      <c r="K7" s="64"/>
      <c r="L7" s="64"/>
      <c r="M7" s="8"/>
      <c r="N7" s="8"/>
      <c r="O7" s="8"/>
    </row>
    <row r="8" spans="1:15" s="29" customFormat="1" ht="252" x14ac:dyDescent="0.2">
      <c r="A8" s="12">
        <v>1</v>
      </c>
      <c r="B8" s="13" t="s">
        <v>57</v>
      </c>
      <c r="C8" s="14">
        <v>4299065.42</v>
      </c>
      <c r="D8" s="14">
        <v>4455413</v>
      </c>
      <c r="E8" s="12" t="s">
        <v>24</v>
      </c>
      <c r="F8" s="60" t="s">
        <v>34</v>
      </c>
      <c r="G8" s="14">
        <v>4228806</v>
      </c>
      <c r="H8" s="58" t="str">
        <f t="shared" ref="H8" si="0">F8</f>
        <v>ห้างหุ้นส่วนจำกัด สุวัฒนาคอนสตรัคชั่น</v>
      </c>
      <c r="I8" s="14">
        <f t="shared" ref="I8" si="1">ROUND((J8*100)/107,2)</f>
        <v>3952155.14</v>
      </c>
      <c r="J8" s="14">
        <f t="shared" ref="J8" si="2">G8</f>
        <v>4228806</v>
      </c>
      <c r="K8" s="12" t="s">
        <v>9</v>
      </c>
      <c r="L8" s="24"/>
    </row>
    <row r="9" spans="1:15" s="3" customFormat="1" ht="42" x14ac:dyDescent="0.55000000000000004">
      <c r="A9" s="15"/>
      <c r="B9" s="11"/>
      <c r="C9" s="17"/>
      <c r="D9" s="17"/>
      <c r="E9" s="15"/>
      <c r="F9" s="11"/>
      <c r="G9" s="18"/>
      <c r="H9" s="11"/>
      <c r="I9" s="19">
        <f>SUM(I8:I8)</f>
        <v>3952155.14</v>
      </c>
      <c r="J9" s="19">
        <f>SUM(J8:J8)</f>
        <v>4228806</v>
      </c>
      <c r="K9" s="11"/>
      <c r="L9" s="20"/>
    </row>
    <row r="10" spans="1:15" s="3" customFormat="1" ht="36" x14ac:dyDescent="0.55000000000000004">
      <c r="A10" s="15"/>
      <c r="B10" s="11" t="s">
        <v>23</v>
      </c>
      <c r="C10" s="21"/>
      <c r="D10" s="17"/>
      <c r="E10" s="15"/>
      <c r="F10" s="11"/>
      <c r="G10" s="18"/>
      <c r="H10" s="11"/>
      <c r="I10" s="11"/>
      <c r="J10" s="22"/>
      <c r="K10" s="11"/>
      <c r="L10" s="20"/>
    </row>
    <row r="11" spans="1:15" s="3" customFormat="1" ht="6" customHeight="1" x14ac:dyDescent="0.55000000000000004">
      <c r="A11" s="15"/>
      <c r="B11" s="11"/>
      <c r="C11" s="11"/>
      <c r="D11" s="23"/>
      <c r="E11" s="15"/>
      <c r="F11" s="11"/>
      <c r="G11" s="18"/>
      <c r="H11" s="11"/>
      <c r="I11" s="11"/>
      <c r="J11" s="22"/>
      <c r="K11" s="11"/>
      <c r="L11" s="20"/>
    </row>
    <row r="12" spans="1:15" s="3" customFormat="1" ht="36" x14ac:dyDescent="0.55000000000000004">
      <c r="A12" s="15"/>
      <c r="B12" s="11"/>
      <c r="C12" s="15" t="s">
        <v>12</v>
      </c>
      <c r="D12" s="23"/>
      <c r="E12" s="15"/>
      <c r="F12" s="11"/>
      <c r="G12" s="18"/>
      <c r="H12" s="11"/>
      <c r="I12" s="11"/>
      <c r="J12" s="22"/>
      <c r="K12" s="11"/>
      <c r="L12" s="20"/>
    </row>
    <row r="13" spans="1:15" s="3" customFormat="1" ht="51" customHeight="1" x14ac:dyDescent="0.55000000000000004">
      <c r="A13" s="15"/>
      <c r="B13" s="11"/>
      <c r="C13" s="11"/>
      <c r="D13" s="23"/>
      <c r="E13" s="15"/>
      <c r="F13" s="11"/>
      <c r="G13" s="18"/>
      <c r="H13" s="11"/>
      <c r="I13" s="11"/>
      <c r="J13" s="22"/>
      <c r="K13" s="11"/>
      <c r="L13" s="20"/>
    </row>
    <row r="14" spans="1:15" s="3" customFormat="1" ht="30" customHeight="1" x14ac:dyDescent="0.55000000000000004">
      <c r="A14" s="15"/>
      <c r="B14" s="11"/>
      <c r="C14" s="41" t="str">
        <f>'เฉพาะเจาะจง '!C31</f>
        <v>(นายธีรดนย์ วิจิตรจรรยา)</v>
      </c>
      <c r="D14" s="23"/>
      <c r="E14" s="15"/>
      <c r="F14" s="11"/>
      <c r="G14" s="18"/>
      <c r="H14" s="11"/>
      <c r="I14" s="11"/>
      <c r="J14" s="22"/>
      <c r="K14" s="11"/>
      <c r="L14" s="20"/>
    </row>
    <row r="15" spans="1:15" s="3" customFormat="1" ht="28.5" customHeight="1" x14ac:dyDescent="0.55000000000000004">
      <c r="A15" s="15"/>
      <c r="B15" s="11"/>
      <c r="C15" s="41" t="str">
        <f>'เฉพาะเจาะจง '!C32</f>
        <v>นักบริหารงานพัสดุ 5</v>
      </c>
      <c r="D15" s="23"/>
      <c r="E15" s="15"/>
      <c r="F15" s="11"/>
      <c r="G15" s="18"/>
      <c r="H15" s="11"/>
      <c r="I15" s="11"/>
      <c r="J15" s="22"/>
      <c r="K15" s="11"/>
      <c r="L15" s="20"/>
    </row>
    <row r="16" spans="1:15" ht="28.5" customHeight="1" x14ac:dyDescent="0.55000000000000004">
      <c r="A16" s="15"/>
      <c r="B16" s="11"/>
      <c r="C16" s="41" t="str">
        <f>'เฉพาะเจาะจง '!C33</f>
        <v>สจพ.กธบ.สสสภ.</v>
      </c>
      <c r="D16" s="23"/>
      <c r="E16" s="15"/>
      <c r="F16" s="11"/>
      <c r="G16" s="18"/>
      <c r="H16" s="11"/>
      <c r="I16" s="11"/>
      <c r="J16" s="22"/>
      <c r="K16" s="11"/>
      <c r="L16" s="20"/>
    </row>
  </sheetData>
  <mergeCells count="18">
    <mergeCell ref="G6:G7"/>
    <mergeCell ref="H6:H7"/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</mergeCells>
  <pageMargins left="0.59055118110236204" right="0.196850393700787" top="0.44685039399999998" bottom="0.196850393700787" header="0.196850393700787" footer="0.196850393700787"/>
  <pageSetup paperSize="9" scale="36" fitToHeight="0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</vt:lpstr>
      <vt:lpstr>ประกวด </vt:lpstr>
      <vt:lpstr>คัดเลือก </vt:lpstr>
      <vt:lpstr>'คัดเลือก '!Print_Area</vt:lpstr>
      <vt:lpstr>'เฉพาะเจาะจง '!Print_Area</vt:lpstr>
      <vt:lpstr>'ประกวด '!Print_Area</vt:lpstr>
      <vt:lpstr>'คัดเลือก '!Print_Titles</vt:lpstr>
      <vt:lpstr>'เฉพาะเจาะจง '!Print_Titles</vt:lpstr>
      <vt:lpstr>'ประกวด 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2024-10-02T07:20:01Z</cp:lastPrinted>
  <dcterms:created xsi:type="dcterms:W3CDTF">2015-10-28T04:52:24Z</dcterms:created>
  <dcterms:modified xsi:type="dcterms:W3CDTF">2024-10-07T01:58:25Z</dcterms:modified>
</cp:coreProperties>
</file>