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6525A47E-8F52-4CC4-9435-4BB594D68070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'!$A$1:$K$16</definedName>
    <definedName name="_xlnm.Print_Area" localSheetId="0">'เฉพาะเจาะจง '!$A$1:$K$30</definedName>
    <definedName name="_xlnm.Print_Area" localSheetId="1">'ประกวด '!$A$1:$K$17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C14" i="3" l="1"/>
  <c r="C15" i="3"/>
  <c r="C16" i="3"/>
  <c r="J9" i="2" l="1"/>
  <c r="I9" i="2" s="1"/>
  <c r="H9" i="2"/>
  <c r="J8" i="2"/>
  <c r="I8" i="2" s="1"/>
  <c r="H8" i="2"/>
  <c r="J8" i="3"/>
  <c r="I8" i="3" s="1"/>
  <c r="H8" i="3"/>
  <c r="I10" i="2" l="1"/>
  <c r="J21" i="1"/>
  <c r="I21" i="1" s="1"/>
  <c r="H21" i="1"/>
  <c r="J22" i="1"/>
  <c r="I22" i="1" s="1"/>
  <c r="H22" i="1"/>
  <c r="J20" i="1"/>
  <c r="I20" i="1" s="1"/>
  <c r="H20" i="1"/>
  <c r="O19" i="1" l="1"/>
  <c r="O18" i="1"/>
  <c r="C23" i="1"/>
  <c r="O17" i="1" s="1"/>
  <c r="H9" i="1"/>
  <c r="J9" i="1"/>
  <c r="I9" i="1" s="1"/>
  <c r="J19" i="1"/>
  <c r="I19" i="1" s="1"/>
  <c r="H19" i="1"/>
  <c r="J18" i="1"/>
  <c r="I18" i="1" s="1"/>
  <c r="H18" i="1"/>
  <c r="J17" i="1"/>
  <c r="I17" i="1" s="1"/>
  <c r="H17" i="1"/>
  <c r="J16" i="1"/>
  <c r="I16" i="1" s="1"/>
  <c r="H16" i="1"/>
  <c r="J15" i="1"/>
  <c r="I15" i="1" s="1"/>
  <c r="H15" i="1"/>
  <c r="J14" i="1"/>
  <c r="I14" i="1" s="1"/>
  <c r="H14" i="1"/>
  <c r="J13" i="1"/>
  <c r="I13" i="1" s="1"/>
  <c r="H13" i="1"/>
  <c r="J12" i="1"/>
  <c r="I12" i="1" s="1"/>
  <c r="H12" i="1"/>
  <c r="C16" i="2"/>
  <c r="C17" i="2"/>
  <c r="C15" i="2"/>
  <c r="J10" i="2" l="1"/>
  <c r="H11" i="1"/>
  <c r="J11" i="1"/>
  <c r="I11" i="1" s="1"/>
  <c r="I9" i="3" l="1"/>
  <c r="J9" i="3"/>
  <c r="J10" i="1" l="1"/>
  <c r="I10" i="1" s="1"/>
  <c r="H10" i="1"/>
  <c r="J8" i="1" l="1"/>
  <c r="I8" i="1" s="1"/>
  <c r="I23" i="1" s="1"/>
  <c r="H8" i="1"/>
  <c r="Q17" i="1" l="1"/>
  <c r="J23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<sst xmlns="http://schemas.openxmlformats.org/spreadsheetml/2006/main" count="147" uniqueCount="85">
  <si>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</si>
  <si>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</si>
  <si>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</si>
  <si>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</si>
  <si>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</si>
  <si>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</si>
  <si>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</si>
  <si>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</si>
  <si>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</si>
  <si>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</si>
  <si>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</si>
  <si>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</si>
  <si>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</si>
  <si>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</si>
  <si>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</si>
  <si>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</si>
  <si>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</si>
  <si>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</si>
  <si>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</si>
  <si>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</si>
  <si>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</si>
  <si>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</si>
  <si>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</si>
  <si>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</si>
  <si>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</si>
  <si>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วิธีคัดเลือก</t>
  </si>
  <si>
    <t>สจพ.กธบ.สสสภ.</t>
  </si>
  <si>
    <t>วิธีประกวดราคาอิเล็กทรอนิกส์</t>
  </si>
  <si>
    <t>สรุปผลการดำเนินการจัดซื้อจัดจ้างในรอบเดือน ตุลาคม พ.ศ.2567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</si>
  <si>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</si>
  <si>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หจก.ปิยชาติ คอนสตรัคชั่น</t>
  </si>
  <si>
    <t>เลขที่ 
ซป55-01-68
ลงวันที่ 
1/10/2567</t>
  </si>
  <si>
    <t>งานสำรวจหาจุดรั่วในระบบจ่ายน้ำ พื้นที่สำนักงานประปาสาขาสุวรรณภูมิ (เฉพาะ 20 DMA)</t>
  </si>
  <si>
    <t>บจก.บุญพิศลย์ การช่าง</t>
  </si>
  <si>
    <t>เลขที่ 
สร55-01-68
ลงวันที่ 
1/10/2567</t>
  </si>
  <si>
    <t>งานเช่าใช้บริการโทรศัพท์ แบบบริการ SIP TRUNK จำนวน 30 เลขหมาย 20 Concurrent ระยะเวลาเช่า 12 เดือน (1 ต.ค.2567 - 30 ก.ย.2568)</t>
  </si>
  <si>
    <t>บมจ.โทรคมนาคมแห่งชาติ</t>
  </si>
  <si>
    <t>เลขที่ 
3300066509
ลงวันที่ 
1/10/2567</t>
  </si>
  <si>
    <t>งานจ้างเหมาบริการดูแลบำรุงรักษาและซ่อมแซมลิฟต์โดยสาร สำนักงานประปาสาขาสุวรรณภูมิ</t>
  </si>
  <si>
    <t>บจก.เอเซียน เอเลเวเตอร์</t>
  </si>
  <si>
    <t>เลขที่ 
3300066520
ลงวันที่ 
1/10/2567</t>
  </si>
  <si>
    <t>งานจ้างเหมาบริการดูแลบำรุงรักษาและซ่อมแซมกล้องวงจรปิด สำนักงานประปาสาขาสุวรรณภูมิ</t>
  </si>
  <si>
    <t>บจก.บางกอก เน็ตเวิร์ค โซลูชั่น</t>
  </si>
  <si>
    <t>เลขที่ 
3300066546
ลงวันที่ 
1/10/2567</t>
  </si>
  <si>
    <t>ซื้อเครื่องมัลติมีเดียโปรเจคเตอร์ ระดับ WUXGA ขนาด 5,000 ANSI Lumens จำนวน 1 เครื่อง ซื้อโทรทัศน์ แอล อี ดี (LED TV) แบบ Smart TV ขนาดไม่น้อยกว่า 75 นิ้ว จำนวน 1 เครื่อง</t>
  </si>
  <si>
    <t>หจก.แอล.อี.ดี.เอฟโวลูชั่น</t>
  </si>
  <si>
    <t>เลขที่ 
3300066699
ลงวันที่ 
2/10/2567</t>
  </si>
  <si>
    <t>ซื้อเก้าอี้ผู้ใช้น้ำและเจ้าหน้าที่เคาน์เตอร์บริการ จำนวน 16 ตัว ซื้อโต๊ะเอนกประสงค์แบบพับเก็บ จำนวน 3 ตัว</t>
  </si>
  <si>
    <t>บจก.เอ็น เอส บี ออฟฟิศ</t>
  </si>
  <si>
    <t>เลขที่ 
3300066705
ลงวันที่ 
2/10/2567</t>
  </si>
  <si>
    <t>ซื้อเครื่องโทรสารแบบใช้กระดาษ A4 (20 แผ่น) จำนวน 2 เครื่อง</t>
  </si>
  <si>
    <t>บจก.ออฟฟิศเมท (ไทย)</t>
  </si>
  <si>
    <t>เลขที่ 
3300066709
ลงวันที่ 
2/10/2567</t>
  </si>
  <si>
    <t>ซื้อล้อวัดระยะทางแบบลูกกลิ้ง (ระบบอนาล็อค) จำนวน 3 อัน</t>
  </si>
  <si>
    <t>บจก.ซี เอส ที อินสทรูเม้นท์ (ไทยแลนด์)</t>
  </si>
  <si>
    <t>เลขที่ 
3300066710
ลงวันที่ 
2/10/2567</t>
  </si>
  <si>
    <t>ซื้อเครื่องขยายเสียงติดในรถยนต์ พร้อมติดตั้งลำโพงติดหลังคา จำนวน 1 ชุด</t>
  </si>
  <si>
    <t>บจก.อินเทลลิเจนท์โค-ครีเอชั่น</t>
  </si>
  <si>
    <t>เลขที่ 
3300066711
ลงวันที่ 
2/10/2567</t>
  </si>
  <si>
    <t>ซื้อกล้องถ่ายรูป หน้าจอ LCD ระบบดิจิตอล DSLR ชนิดความคมชัดสูง (HD) จำนวน 1 กล้อง</t>
  </si>
  <si>
    <t>หจก.ธาราเอ็นจิเนียริ่ง</t>
  </si>
  <si>
    <t>เลขที่ 
3300066712
ลงวันที่ 
2/10/2567</t>
  </si>
  <si>
    <t>ซื้อป้ายสถิติความปลอดภัยพร้อมติดตั้ง ขนาด 120x240 ซม. จำนวน 1 งาน</t>
  </si>
  <si>
    <t>บจก.ไฟร์ วินเนอร์ แอนด์ เซฟตี้</t>
  </si>
  <si>
    <t>เลขที่ 
3300066713
ลงวันที่ 
2/10/2567</t>
  </si>
  <si>
    <t>ซื้อเครื่องกำหนดตำแหน่งรั่วแบบแยกเสียง (Geophone) จำนวน 5 เครื่อง ซื้อเครื่องดักฟังเสียงท่อรั่ว (Acoustic Rod) ขนาดไม่น้อยกว่า 1.5 เมตร จำนวน 8 เครื่อง</t>
  </si>
  <si>
    <t>บจก.ยูเอชเอ็ม</t>
  </si>
  <si>
    <t>เลขที่ 
3300066714
ลงวันที่ 
2/10/2567</t>
  </si>
  <si>
    <t>งานปรับปรุงถอดเปลี่ยน ยก/ย้ายมาตรวัดน้ำ และงานที่เกี่ยวข้อง พื้นที่สำนักงานประปาสาขาสุวรรณภูมิ</t>
  </si>
  <si>
    <t>หจก.เค.ที.เมนเดอร์</t>
  </si>
  <si>
    <t>เลขที่ 
มบ55-01-68
ลงวันที่ 
3/10/2567</t>
  </si>
  <si>
    <t>งานจ้างเหมาบริการดูแลบำรุงรักษา และซ่อมแซมเครื่องปรับอากาศ สำนักงานประปาสาขาสุวรรณภูมิ จำนวน 39 เครื่อง ปีงบประมาณ 2568</t>
  </si>
  <si>
    <t>บจก.เย็นสะอาด</t>
  </si>
  <si>
    <t>เลขที่ 
3300066917
ลงวันที่ 
9/10/2567</t>
  </si>
  <si>
    <t>งานสำรวจหาจุดรั่วในระบบจ่ายน้ำ พื้นที่สำนักงานประปาสาขาสุวรรณภูมิ (เฉพาะ 21 DMA)</t>
  </si>
  <si>
    <t>เลขที่ 
สร55-02-68
ลงวันที่ 
21/10/2567</t>
  </si>
  <si>
    <t>งานก่อสร้างวางท่อประปาและงานที่เกี่ยวข้อง เพื่อวางท่อประปาปรับปรุงกำลังน้ำร่วม อบต.บางพลีใหญ่ บริเวณซอยวัดสลุด หมู่ที่ 14 ตำบลบางพลีใหญ่ อำเภอบางพลี จังหวัดสมุทรปราการ พื้นที่สำนักงานประปาสาขาสุวรรณภูมิ</t>
  </si>
  <si>
    <t>บจก.เอสดี. วอเตอร์</t>
  </si>
  <si>
    <t>เลขที่ 
ปป55-04-68
ลงวันที่ 
28/10/2567</t>
  </si>
  <si>
    <t xml:space="preserve">ซื้อหมึกเครื่องพิมพ์ จำนวน 27 รายการ </t>
  </si>
  <si>
    <t>หจก.ยูเนี่ยน ปริ้นท์</t>
  </si>
  <si>
    <t>เลขที่ 
3300067269
ลงวันที่ 
29/10/2567</t>
  </si>
  <si>
    <t>(นายอิศรา อุณหะสูต)</t>
  </si>
  <si>
    <t>นักบัญชี 5</t>
  </si>
  <si>
    <t>วันที่ 5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</si>
</sst>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view="pageBreakPreview" zoomScale="40" zoomScaleSheetLayoutView="40" workbookViewId="0">
      <pane ySplit="7" topLeftCell="A8" activePane="bottomLeft" state="frozen"/>
      <selection pane="bottomLeft" sqref="A1:K30"/>
    </sheetView>
  </sheetViews>
  <sheetFormatPr defaultColWidth="9.140625" defaultRowHeight="30.75" x14ac:dyDescent="0.45"/>
  <cols>
    <col min="1" max="1" width="9.5703125" style="30" customWidth="1"/>
    <col min="2" max="2" width="87" style="52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5.8554687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7" t="s">
        <v>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1"/>
    </row>
    <row r="2" spans="1:15" ht="36" x14ac:dyDescent="0.55000000000000004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1"/>
    </row>
    <row r="3" spans="1:15" ht="36" x14ac:dyDescent="0.55000000000000004">
      <c r="A3" s="68" t="s">
        <v>84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2"/>
    </row>
    <row r="4" spans="1:15" ht="36" x14ac:dyDescent="0.55000000000000004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3"/>
    </row>
    <row r="5" spans="1:15" s="28" customFormat="1" ht="35.25" customHeight="1" x14ac:dyDescent="0.2">
      <c r="A5" s="66" t="s">
        <v>1</v>
      </c>
      <c r="B5" s="66" t="s">
        <v>5</v>
      </c>
      <c r="C5" s="75" t="s">
        <v>21</v>
      </c>
      <c r="D5" s="76" t="s">
        <v>15</v>
      </c>
      <c r="E5" s="66" t="s">
        <v>6</v>
      </c>
      <c r="F5" s="66" t="s">
        <v>7</v>
      </c>
      <c r="G5" s="66"/>
      <c r="H5" s="66" t="s">
        <v>8</v>
      </c>
      <c r="I5" s="66"/>
      <c r="J5" s="66"/>
      <c r="K5" s="66" t="s">
        <v>9</v>
      </c>
      <c r="L5" s="66" t="s">
        <v>2</v>
      </c>
      <c r="M5" s="27"/>
      <c r="N5" s="27"/>
      <c r="O5" s="27"/>
    </row>
    <row r="6" spans="1:15" s="28" customFormat="1" ht="30.75" customHeight="1" x14ac:dyDescent="0.2">
      <c r="A6" s="66"/>
      <c r="B6" s="66"/>
      <c r="C6" s="75"/>
      <c r="D6" s="76"/>
      <c r="E6" s="66"/>
      <c r="F6" s="70" t="s">
        <v>3</v>
      </c>
      <c r="G6" s="72" t="s">
        <v>16</v>
      </c>
      <c r="H6" s="70" t="s">
        <v>4</v>
      </c>
      <c r="I6" s="64" t="s">
        <v>19</v>
      </c>
      <c r="J6" s="64" t="s">
        <v>17</v>
      </c>
      <c r="K6" s="66"/>
      <c r="L6" s="66"/>
      <c r="M6" s="27"/>
      <c r="N6" s="27"/>
      <c r="O6" s="27"/>
    </row>
    <row r="7" spans="1:15" s="28" customFormat="1" ht="90" customHeight="1" x14ac:dyDescent="0.2">
      <c r="A7" s="66"/>
      <c r="B7" s="66"/>
      <c r="C7" s="75"/>
      <c r="D7" s="76"/>
      <c r="E7" s="66"/>
      <c r="F7" s="71"/>
      <c r="G7" s="73"/>
      <c r="H7" s="74"/>
      <c r="I7" s="65"/>
      <c r="J7" s="65"/>
      <c r="K7" s="66"/>
      <c r="L7" s="66"/>
      <c r="M7" s="27"/>
      <c r="N7" s="27"/>
      <c r="O7" s="27"/>
    </row>
    <row r="8" spans="1:15" s="29" customFormat="1" ht="165" customHeight="1" x14ac:dyDescent="0.2">
      <c r="A8" s="12">
        <v>1</v>
      </c>
      <c r="B8" s="13" t="s">
        <v>32</v>
      </c>
      <c r="C8" s="14">
        <v>466846</v>
      </c>
      <c r="D8" s="14">
        <v>498205.91</v>
      </c>
      <c r="E8" s="12" t="s">
        <v>12</v>
      </c>
      <c r="F8" s="49" t="s">
        <v>33</v>
      </c>
      <c r="G8" s="14">
        <v>488064.45</v>
      </c>
      <c r="H8" s="38" t="str">
        <f t="shared" ref="H8:H10" si="0">F8</f>
        <v>บจก.บุญพิศลย์ การช่าง</v>
      </c>
      <c r="I8" s="14">
        <f t="shared" ref="I8:I9" si="1">ROUND((J8*100)/107,2)</f>
        <v>456135</v>
      </c>
      <c r="J8" s="14">
        <f t="shared" ref="J8:J10" si="2">G8</f>
        <v>488064.45</v>
      </c>
      <c r="K8" s="12" t="s">
        <v>10</v>
      </c>
      <c r="L8" s="24" t="s">
        <v>34</v>
      </c>
    </row>
    <row r="9" spans="1:15" s="29" customFormat="1" ht="162.75" customHeight="1" x14ac:dyDescent="0.2">
      <c r="A9" s="12">
        <v>2</v>
      </c>
      <c r="B9" s="13" t="s">
        <v>35</v>
      </c>
      <c r="C9" s="14">
        <v>108000</v>
      </c>
      <c r="D9" s="14">
        <v>115560</v>
      </c>
      <c r="E9" s="12" t="s">
        <v>12</v>
      </c>
      <c r="F9" s="54" t="s">
        <v>36</v>
      </c>
      <c r="G9" s="14">
        <v>115560</v>
      </c>
      <c r="H9" s="54" t="str">
        <f t="shared" si="0"/>
        <v>บมจ.โทรคมนาคมแห่งชาติ</v>
      </c>
      <c r="I9" s="14">
        <f t="shared" si="1"/>
        <v>108000</v>
      </c>
      <c r="J9" s="14">
        <f>G9</f>
        <v>115560</v>
      </c>
      <c r="K9" s="12" t="s">
        <v>10</v>
      </c>
      <c r="L9" s="24" t="s">
        <v>37</v>
      </c>
    </row>
    <row r="10" spans="1:15" s="29" customFormat="1" ht="165.75" customHeight="1" x14ac:dyDescent="0.2">
      <c r="A10" s="12">
        <v>3</v>
      </c>
      <c r="B10" s="13" t="s">
        <v>38</v>
      </c>
      <c r="C10" s="14">
        <v>50000</v>
      </c>
      <c r="D10" s="14">
        <v>53500</v>
      </c>
      <c r="E10" s="12" t="s">
        <v>12</v>
      </c>
      <c r="F10" s="49" t="s">
        <v>39</v>
      </c>
      <c r="G10" s="14">
        <v>53500</v>
      </c>
      <c r="H10" s="39" t="str">
        <f t="shared" si="0"/>
        <v>บจก.เอเซียน เอเลเวเตอร์</v>
      </c>
      <c r="I10" s="14">
        <f>ROUND((J10*100)/107,2)</f>
        <v>50000</v>
      </c>
      <c r="J10" s="14">
        <f t="shared" si="2"/>
        <v>53500</v>
      </c>
      <c r="K10" s="12" t="s">
        <v>10</v>
      </c>
      <c r="L10" s="24" t="s">
        <v>40</v>
      </c>
    </row>
    <row r="11" spans="1:15" s="29" customFormat="1" ht="135" x14ac:dyDescent="0.2">
      <c r="A11" s="12">
        <v>4</v>
      </c>
      <c r="B11" s="13" t="s">
        <v>41</v>
      </c>
      <c r="C11" s="14">
        <v>53823</v>
      </c>
      <c r="D11" s="14">
        <v>57590.61</v>
      </c>
      <c r="E11" s="12" t="s">
        <v>12</v>
      </c>
      <c r="F11" s="57" t="s">
        <v>42</v>
      </c>
      <c r="G11" s="14">
        <v>57590.61</v>
      </c>
      <c r="H11" s="49" t="str">
        <f t="shared" ref="H11" si="3">F11</f>
        <v>บจก.บางกอก เน็ตเวิร์ค โซลูชั่น</v>
      </c>
      <c r="I11" s="14">
        <f t="shared" ref="I11" si="4">ROUND((J11*100)/107,2)</f>
        <v>53823</v>
      </c>
      <c r="J11" s="14">
        <f t="shared" ref="J11" si="5">G11</f>
        <v>57590.61</v>
      </c>
      <c r="K11" s="12" t="s">
        <v>10</v>
      </c>
      <c r="L11" s="24" t="s">
        <v>43</v>
      </c>
    </row>
    <row r="12" spans="1:15" s="29" customFormat="1" ht="144" x14ac:dyDescent="0.2">
      <c r="A12" s="12">
        <v>5</v>
      </c>
      <c r="B12" s="13" t="s">
        <v>44</v>
      </c>
      <c r="C12" s="14">
        <v>125100</v>
      </c>
      <c r="D12" s="14">
        <v>113480</v>
      </c>
      <c r="E12" s="12" t="s">
        <v>12</v>
      </c>
      <c r="F12" s="59" t="s">
        <v>45</v>
      </c>
      <c r="G12" s="14">
        <v>98975</v>
      </c>
      <c r="H12" s="54" t="str">
        <f t="shared" ref="H12:H20" si="6">F12</f>
        <v>หจก.แอล.อี.ดี.เอฟโวลูชั่น</v>
      </c>
      <c r="I12" s="14">
        <f t="shared" ref="I12:I20" si="7">ROUND((J12*100)/107,2)</f>
        <v>92500</v>
      </c>
      <c r="J12" s="14">
        <f t="shared" ref="J12:J20" si="8">G12</f>
        <v>98975</v>
      </c>
      <c r="K12" s="12" t="s">
        <v>10</v>
      </c>
      <c r="L12" s="24" t="s">
        <v>46</v>
      </c>
    </row>
    <row r="13" spans="1:15" s="29" customFormat="1" ht="135" x14ac:dyDescent="0.2">
      <c r="A13" s="12">
        <v>6</v>
      </c>
      <c r="B13" s="13" t="s">
        <v>47</v>
      </c>
      <c r="C13" s="14">
        <v>56100</v>
      </c>
      <c r="D13" s="14">
        <v>45967.199999999997</v>
      </c>
      <c r="E13" s="12" t="s">
        <v>12</v>
      </c>
      <c r="F13" s="60" t="s">
        <v>48</v>
      </c>
      <c r="G13" s="14">
        <v>45967.199999999997</v>
      </c>
      <c r="H13" s="54" t="str">
        <f t="shared" si="6"/>
        <v>บจก.เอ็น เอส บี ออฟฟิศ</v>
      </c>
      <c r="I13" s="14">
        <f t="shared" si="7"/>
        <v>42960</v>
      </c>
      <c r="J13" s="14">
        <f t="shared" si="8"/>
        <v>45967.199999999997</v>
      </c>
      <c r="K13" s="12" t="s">
        <v>10</v>
      </c>
      <c r="L13" s="24" t="s">
        <v>49</v>
      </c>
    </row>
    <row r="14" spans="1:15" s="29" customFormat="1" ht="135" x14ac:dyDescent="0.2">
      <c r="A14" s="12">
        <v>7</v>
      </c>
      <c r="B14" s="13" t="s">
        <v>50</v>
      </c>
      <c r="C14" s="14">
        <v>30000</v>
      </c>
      <c r="D14" s="14">
        <v>11980</v>
      </c>
      <c r="E14" s="12" t="s">
        <v>12</v>
      </c>
      <c r="F14" s="60" t="s">
        <v>51</v>
      </c>
      <c r="G14" s="14">
        <v>11980</v>
      </c>
      <c r="H14" s="54" t="str">
        <f t="shared" si="6"/>
        <v>บจก.ออฟฟิศเมท (ไทย)</v>
      </c>
      <c r="I14" s="14">
        <f t="shared" si="7"/>
        <v>11196.26</v>
      </c>
      <c r="J14" s="14">
        <f t="shared" si="8"/>
        <v>11980</v>
      </c>
      <c r="K14" s="12" t="s">
        <v>10</v>
      </c>
      <c r="L14" s="24" t="s">
        <v>52</v>
      </c>
    </row>
    <row r="15" spans="1:15" s="29" customFormat="1" ht="135" x14ac:dyDescent="0.2">
      <c r="A15" s="12">
        <v>8</v>
      </c>
      <c r="B15" s="13" t="s">
        <v>53</v>
      </c>
      <c r="C15" s="14">
        <v>23850</v>
      </c>
      <c r="D15" s="14">
        <v>24075</v>
      </c>
      <c r="E15" s="12" t="s">
        <v>12</v>
      </c>
      <c r="F15" s="60" t="s">
        <v>54</v>
      </c>
      <c r="G15" s="14">
        <v>24075</v>
      </c>
      <c r="H15" s="54" t="str">
        <f t="shared" si="6"/>
        <v>บจก.ซี เอส ที อินสทรูเม้นท์ (ไทยแลนด์)</v>
      </c>
      <c r="I15" s="14">
        <f t="shared" si="7"/>
        <v>22500</v>
      </c>
      <c r="J15" s="14">
        <f t="shared" si="8"/>
        <v>24075</v>
      </c>
      <c r="K15" s="12" t="s">
        <v>10</v>
      </c>
      <c r="L15" s="24" t="s">
        <v>55</v>
      </c>
    </row>
    <row r="16" spans="1:15" s="29" customFormat="1" ht="135" x14ac:dyDescent="0.2">
      <c r="A16" s="12">
        <v>9</v>
      </c>
      <c r="B16" s="13" t="s">
        <v>56</v>
      </c>
      <c r="C16" s="14">
        <v>39500</v>
      </c>
      <c r="D16" s="14">
        <v>39959.15</v>
      </c>
      <c r="E16" s="12" t="s">
        <v>12</v>
      </c>
      <c r="F16" s="60" t="s">
        <v>57</v>
      </c>
      <c r="G16" s="14">
        <v>39959.15</v>
      </c>
      <c r="H16" s="54" t="str">
        <f t="shared" si="6"/>
        <v>บจก.อินเทลลิเจนท์โค-ครีเอชั่น</v>
      </c>
      <c r="I16" s="14">
        <f t="shared" si="7"/>
        <v>37345</v>
      </c>
      <c r="J16" s="14">
        <f t="shared" si="8"/>
        <v>39959.15</v>
      </c>
      <c r="K16" s="12" t="s">
        <v>10</v>
      </c>
      <c r="L16" s="24" t="s">
        <v>58</v>
      </c>
    </row>
    <row r="17" spans="1:17" s="29" customFormat="1" ht="135" x14ac:dyDescent="0.2">
      <c r="A17" s="12">
        <v>10</v>
      </c>
      <c r="B17" s="13" t="s">
        <v>59</v>
      </c>
      <c r="C17" s="14">
        <v>34500</v>
      </c>
      <c r="D17" s="14">
        <v>28740.2</v>
      </c>
      <c r="E17" s="12" t="s">
        <v>12</v>
      </c>
      <c r="F17" s="60" t="s">
        <v>60</v>
      </c>
      <c r="G17" s="14">
        <v>28740.2</v>
      </c>
      <c r="H17" s="54" t="str">
        <f t="shared" si="6"/>
        <v>หจก.ธาราเอ็นจิเนียริ่ง</v>
      </c>
      <c r="I17" s="14">
        <f t="shared" si="7"/>
        <v>26860</v>
      </c>
      <c r="J17" s="14">
        <f t="shared" si="8"/>
        <v>28740.2</v>
      </c>
      <c r="K17" s="12" t="s">
        <v>10</v>
      </c>
      <c r="L17" s="24" t="s">
        <v>61</v>
      </c>
      <c r="O17" s="56">
        <f>C23</f>
        <v>2129148</v>
      </c>
      <c r="Q17" s="56">
        <f>I23+'ประกวด '!I10+'คัดเลือก '!I9</f>
        <v>14382153.300000001</v>
      </c>
    </row>
    <row r="18" spans="1:17" s="29" customFormat="1" ht="135" x14ac:dyDescent="0.2">
      <c r="A18" s="12">
        <v>11</v>
      </c>
      <c r="B18" s="13" t="s">
        <v>62</v>
      </c>
      <c r="C18" s="14">
        <v>15000</v>
      </c>
      <c r="D18" s="14">
        <v>14209.6</v>
      </c>
      <c r="E18" s="12" t="s">
        <v>12</v>
      </c>
      <c r="F18" s="60" t="s">
        <v>63</v>
      </c>
      <c r="G18" s="14">
        <v>14209.6</v>
      </c>
      <c r="H18" s="54" t="str">
        <f t="shared" si="6"/>
        <v>บจก.ไฟร์ วินเนอร์ แอนด์ เซฟตี้</v>
      </c>
      <c r="I18" s="14">
        <f t="shared" si="7"/>
        <v>13280</v>
      </c>
      <c r="J18" s="14">
        <f t="shared" si="8"/>
        <v>14209.6</v>
      </c>
      <c r="K18" s="12" t="s">
        <v>10</v>
      </c>
      <c r="L18" s="24" t="s">
        <v>64</v>
      </c>
      <c r="O18" s="56" t="e">
        <f>'ประกวด '!#REF!+'ประกวด '!C8</f>
        <v>#REF!</v>
      </c>
    </row>
    <row r="19" spans="1:17" s="29" customFormat="1" ht="135" x14ac:dyDescent="0.2">
      <c r="A19" s="12">
        <v>12</v>
      </c>
      <c r="B19" s="13" t="s">
        <v>65</v>
      </c>
      <c r="C19" s="14">
        <v>311000</v>
      </c>
      <c r="D19" s="14">
        <v>323140</v>
      </c>
      <c r="E19" s="12" t="s">
        <v>12</v>
      </c>
      <c r="F19" s="60" t="s">
        <v>66</v>
      </c>
      <c r="G19" s="14">
        <v>323140</v>
      </c>
      <c r="H19" s="54" t="str">
        <f t="shared" si="6"/>
        <v>บจก.ยูเอชเอ็ม</v>
      </c>
      <c r="I19" s="14">
        <f t="shared" si="7"/>
        <v>302000</v>
      </c>
      <c r="J19" s="14">
        <f t="shared" si="8"/>
        <v>323140</v>
      </c>
      <c r="K19" s="12" t="s">
        <v>10</v>
      </c>
      <c r="L19" s="24" t="s">
        <v>67</v>
      </c>
      <c r="O19" s="56">
        <f>'คัดเลือก '!C8</f>
        <v>2836373.83</v>
      </c>
    </row>
    <row r="20" spans="1:17" s="29" customFormat="1" ht="135" x14ac:dyDescent="0.2">
      <c r="A20" s="12">
        <v>13</v>
      </c>
      <c r="B20" s="13" t="s">
        <v>71</v>
      </c>
      <c r="C20" s="14">
        <v>101200</v>
      </c>
      <c r="D20" s="14">
        <v>108284</v>
      </c>
      <c r="E20" s="12" t="s">
        <v>12</v>
      </c>
      <c r="F20" s="57" t="s">
        <v>72</v>
      </c>
      <c r="G20" s="14">
        <v>108284</v>
      </c>
      <c r="H20" s="57" t="str">
        <f t="shared" si="6"/>
        <v>บจก.เย็นสะอาด</v>
      </c>
      <c r="I20" s="14">
        <f t="shared" si="7"/>
        <v>101200</v>
      </c>
      <c r="J20" s="14">
        <f t="shared" si="8"/>
        <v>108284</v>
      </c>
      <c r="K20" s="12" t="s">
        <v>10</v>
      </c>
      <c r="L20" s="24" t="s">
        <v>73</v>
      </c>
      <c r="O20" s="56"/>
    </row>
    <row r="21" spans="1:17" s="29" customFormat="1" ht="135" x14ac:dyDescent="0.2">
      <c r="A21" s="12">
        <v>14</v>
      </c>
      <c r="B21" s="13" t="s">
        <v>74</v>
      </c>
      <c r="C21" s="14">
        <v>466089</v>
      </c>
      <c r="D21" s="14">
        <v>498715.23</v>
      </c>
      <c r="E21" s="12" t="s">
        <v>12</v>
      </c>
      <c r="F21" s="57" t="s">
        <v>66</v>
      </c>
      <c r="G21" s="14">
        <v>488556.65</v>
      </c>
      <c r="H21" s="57" t="str">
        <f t="shared" ref="H21" si="9">F21</f>
        <v>บจก.ยูเอชเอ็ม</v>
      </c>
      <c r="I21" s="14">
        <f t="shared" ref="I21" si="10">ROUND((J21*100)/107,2)</f>
        <v>456595</v>
      </c>
      <c r="J21" s="14">
        <f t="shared" ref="J21" si="11">G21</f>
        <v>488556.65</v>
      </c>
      <c r="K21" s="12" t="s">
        <v>10</v>
      </c>
      <c r="L21" s="24" t="s">
        <v>75</v>
      </c>
      <c r="O21" s="56"/>
    </row>
    <row r="22" spans="1:17" s="29" customFormat="1" ht="135" x14ac:dyDescent="0.2">
      <c r="A22" s="12">
        <v>15</v>
      </c>
      <c r="B22" s="13" t="s">
        <v>79</v>
      </c>
      <c r="C22" s="14">
        <v>248140</v>
      </c>
      <c r="D22" s="14">
        <v>265509.8</v>
      </c>
      <c r="E22" s="12" t="s">
        <v>12</v>
      </c>
      <c r="F22" s="57" t="s">
        <v>80</v>
      </c>
      <c r="G22" s="14">
        <v>265509.8</v>
      </c>
      <c r="H22" s="57" t="str">
        <f t="shared" ref="H22" si="12">F22</f>
        <v>หจก.ยูเนี่ยน ปริ้นท์</v>
      </c>
      <c r="I22" s="14">
        <f t="shared" ref="I22" si="13">ROUND((J22*100)/107,2)</f>
        <v>248140</v>
      </c>
      <c r="J22" s="14">
        <f t="shared" ref="J22" si="14">G22</f>
        <v>265509.8</v>
      </c>
      <c r="K22" s="12" t="s">
        <v>10</v>
      </c>
      <c r="L22" s="24" t="s">
        <v>81</v>
      </c>
      <c r="O22" s="56"/>
    </row>
    <row r="23" spans="1:17" ht="35.25" customHeight="1" x14ac:dyDescent="0.55000000000000004">
      <c r="A23" s="35"/>
      <c r="B23" s="16"/>
      <c r="C23" s="48">
        <f>SUM(C8:C22)</f>
        <v>2129148</v>
      </c>
      <c r="D23" s="48"/>
      <c r="E23" s="15"/>
      <c r="F23" s="11"/>
      <c r="G23" s="48"/>
      <c r="H23" s="11"/>
      <c r="I23" s="19">
        <f>SUM(I8:I22)</f>
        <v>2022534.26</v>
      </c>
      <c r="J23" s="19">
        <f>SUM(J8:J22)</f>
        <v>2164111.6599999997</v>
      </c>
      <c r="K23" s="35"/>
      <c r="L23" s="40"/>
    </row>
    <row r="24" spans="1:17" ht="39" customHeight="1" x14ac:dyDescent="0.55000000000000004">
      <c r="A24" s="35"/>
      <c r="B24" s="50" t="s">
        <v>24</v>
      </c>
      <c r="C24" s="21"/>
      <c r="D24" s="17"/>
      <c r="E24" s="15"/>
      <c r="F24" s="11"/>
      <c r="G24" s="18"/>
      <c r="H24" s="11"/>
      <c r="I24" s="11"/>
      <c r="J24" s="19"/>
      <c r="K24" s="35"/>
      <c r="L24" s="40"/>
    </row>
    <row r="25" spans="1:17" ht="17.25" customHeight="1" x14ac:dyDescent="0.55000000000000004">
      <c r="A25" s="35"/>
      <c r="B25" s="16"/>
      <c r="C25" s="21"/>
      <c r="D25" s="23"/>
      <c r="E25" s="15"/>
      <c r="F25" s="11"/>
      <c r="G25" s="18"/>
      <c r="H25" s="11"/>
      <c r="I25" s="11"/>
      <c r="J25" s="22"/>
      <c r="K25" s="11"/>
      <c r="L25" s="20"/>
    </row>
    <row r="26" spans="1:17" ht="36" x14ac:dyDescent="0.55000000000000004">
      <c r="A26" s="35"/>
      <c r="B26" s="50"/>
      <c r="C26" s="15" t="s">
        <v>13</v>
      </c>
      <c r="D26" s="23"/>
      <c r="E26" s="15"/>
      <c r="F26" s="11"/>
      <c r="G26" s="18"/>
      <c r="H26" s="11"/>
      <c r="I26" s="53"/>
      <c r="J26" s="22"/>
      <c r="K26" s="11"/>
      <c r="L26" s="20"/>
    </row>
    <row r="27" spans="1:17" ht="51.75" customHeight="1" x14ac:dyDescent="0.55000000000000004">
      <c r="A27" s="35"/>
      <c r="B27" s="50"/>
      <c r="C27" s="11"/>
      <c r="D27" s="23"/>
      <c r="E27" s="15"/>
      <c r="F27" s="11"/>
      <c r="G27" s="18"/>
      <c r="H27" s="11"/>
      <c r="I27" s="11"/>
      <c r="J27" s="22"/>
      <c r="K27" s="11"/>
      <c r="L27" s="20"/>
    </row>
    <row r="28" spans="1:17" s="47" customFormat="1" ht="39" customHeight="1" x14ac:dyDescent="0.2">
      <c r="A28" s="35"/>
      <c r="B28" s="51"/>
      <c r="C28" s="41" t="s">
        <v>82</v>
      </c>
      <c r="D28" s="43"/>
      <c r="E28" s="41"/>
      <c r="F28" s="42"/>
      <c r="G28" s="44"/>
      <c r="H28" s="42"/>
      <c r="I28" s="42"/>
      <c r="J28" s="45"/>
      <c r="K28" s="42"/>
      <c r="L28" s="20"/>
      <c r="M28" s="46"/>
      <c r="N28" s="46"/>
      <c r="O28" s="46"/>
    </row>
    <row r="29" spans="1:17" s="47" customFormat="1" ht="39" customHeight="1" x14ac:dyDescent="0.2">
      <c r="A29" s="35"/>
      <c r="B29" s="51"/>
      <c r="C29" s="41" t="s">
        <v>83</v>
      </c>
      <c r="D29" s="43"/>
      <c r="E29" s="41"/>
      <c r="F29" s="42"/>
      <c r="G29" s="44"/>
      <c r="H29" s="42"/>
      <c r="I29" s="42"/>
      <c r="J29" s="45"/>
      <c r="K29" s="42"/>
      <c r="L29" s="20"/>
      <c r="M29" s="46"/>
      <c r="N29" s="46"/>
      <c r="O29" s="46"/>
    </row>
    <row r="30" spans="1:17" s="47" customFormat="1" ht="39" customHeight="1" x14ac:dyDescent="0.2">
      <c r="A30" s="35"/>
      <c r="B30" s="51"/>
      <c r="C30" s="41" t="s">
        <v>26</v>
      </c>
      <c r="D30" s="43"/>
      <c r="E30" s="41"/>
      <c r="F30" s="42"/>
      <c r="G30" s="44"/>
      <c r="H30" s="42"/>
      <c r="I30" s="42"/>
      <c r="J30" s="45"/>
      <c r="K30" s="42"/>
      <c r="L30" s="20"/>
      <c r="M30" s="46"/>
      <c r="N30" s="46"/>
      <c r="O30" s="46"/>
    </row>
    <row r="31" spans="1:17" x14ac:dyDescent="0.45">
      <c r="A31" s="55"/>
    </row>
    <row r="32" spans="1:17" x14ac:dyDescent="0.45">
      <c r="A32" s="55"/>
    </row>
    <row r="33" spans="1:15" x14ac:dyDescent="0.45">
      <c r="A33" s="55"/>
    </row>
    <row r="34" spans="1:15" x14ac:dyDescent="0.45">
      <c r="E34" s="25"/>
      <c r="G34" s="33"/>
      <c r="I34" s="32"/>
      <c r="J34" s="25"/>
      <c r="L34" s="25"/>
      <c r="M34" s="26"/>
      <c r="N34" s="26"/>
      <c r="O34" s="26"/>
    </row>
    <row r="35" spans="1:15" x14ac:dyDescent="0.45">
      <c r="E35" s="25"/>
      <c r="G35" s="33"/>
      <c r="I35" s="32"/>
      <c r="J35" s="25"/>
      <c r="L35" s="25"/>
      <c r="M35" s="26"/>
      <c r="N35" s="26"/>
      <c r="O35" s="26"/>
    </row>
    <row r="36" spans="1:15" x14ac:dyDescent="0.45">
      <c r="E36" s="25"/>
      <c r="G36" s="33"/>
      <c r="I36" s="32"/>
      <c r="J36" s="25"/>
      <c r="L36" s="25"/>
      <c r="M36" s="26"/>
      <c r="N36" s="26"/>
      <c r="O36" s="26"/>
    </row>
    <row r="37" spans="1:15" x14ac:dyDescent="0.45">
      <c r="E37" s="33"/>
      <c r="G37" s="32"/>
      <c r="J37" s="25"/>
      <c r="K37" s="26"/>
      <c r="L37" s="26"/>
      <c r="M37" s="26"/>
      <c r="N37" s="26"/>
      <c r="O37" s="26"/>
    </row>
    <row r="38" spans="1:15" x14ac:dyDescent="0.45">
      <c r="E38" s="33"/>
      <c r="G38" s="32"/>
      <c r="J38" s="25"/>
      <c r="K38" s="26"/>
      <c r="L38" s="26"/>
      <c r="M38" s="26"/>
      <c r="N38" s="26"/>
      <c r="O38" s="26"/>
    </row>
    <row r="39" spans="1:15" x14ac:dyDescent="0.45">
      <c r="E39" s="33"/>
      <c r="G39" s="25"/>
      <c r="H39" s="26"/>
      <c r="I39" s="26"/>
      <c r="J39" s="26"/>
      <c r="K39" s="26"/>
      <c r="L39" s="26"/>
      <c r="M39" s="26"/>
      <c r="N39" s="26"/>
      <c r="O39" s="26"/>
    </row>
    <row r="40" spans="1:15" x14ac:dyDescent="0.45">
      <c r="E40" s="33"/>
      <c r="G40" s="25"/>
      <c r="H40" s="26"/>
      <c r="I40" s="26"/>
      <c r="J40" s="26"/>
      <c r="K40" s="26"/>
      <c r="L40" s="26"/>
      <c r="M40" s="26"/>
      <c r="N40" s="26"/>
      <c r="O40" s="26"/>
    </row>
    <row r="41" spans="1:15" x14ac:dyDescent="0.45">
      <c r="E41" s="33"/>
      <c r="G41" s="25"/>
      <c r="H41" s="26"/>
      <c r="I41" s="26"/>
      <c r="J41" s="26"/>
      <c r="K41" s="26"/>
      <c r="L41" s="26"/>
      <c r="M41" s="26"/>
      <c r="N41" s="26"/>
      <c r="O41" s="26"/>
    </row>
    <row r="42" spans="1:15" x14ac:dyDescent="0.45">
      <c r="E42" s="33"/>
      <c r="G42" s="25"/>
      <c r="H42" s="26"/>
      <c r="I42" s="26"/>
      <c r="J42" s="26"/>
      <c r="K42" s="26"/>
      <c r="L42" s="26"/>
      <c r="M42" s="26"/>
      <c r="N42" s="26"/>
      <c r="O42" s="26"/>
    </row>
    <row r="43" spans="1:15" x14ac:dyDescent="0.45">
      <c r="G43" s="32"/>
      <c r="J43" s="25"/>
      <c r="K43" s="26"/>
      <c r="L43" s="26"/>
      <c r="M43" s="26"/>
      <c r="N43" s="26"/>
      <c r="O43" s="26"/>
    </row>
    <row r="44" spans="1:15" x14ac:dyDescent="0.45">
      <c r="G44" s="32"/>
      <c r="J44" s="25"/>
      <c r="K44" s="26"/>
      <c r="L44" s="26"/>
      <c r="M44" s="26"/>
      <c r="N44" s="26"/>
      <c r="O44" s="26"/>
    </row>
    <row r="45" spans="1:15" x14ac:dyDescent="0.45">
      <c r="G45" s="32"/>
      <c r="J45" s="25"/>
      <c r="K45" s="26"/>
      <c r="L45" s="26"/>
      <c r="M45" s="26"/>
      <c r="N45" s="26"/>
      <c r="O45" s="26"/>
    </row>
    <row r="46" spans="1:15" x14ac:dyDescent="0.45">
      <c r="G46" s="33"/>
      <c r="I46" s="32"/>
      <c r="J46" s="25"/>
      <c r="L46" s="25"/>
      <c r="M46" s="26"/>
      <c r="N46" s="26"/>
      <c r="O46" s="26"/>
    </row>
    <row r="47" spans="1:15" x14ac:dyDescent="0.45">
      <c r="G47" s="33"/>
      <c r="I47" s="32"/>
      <c r="J47" s="25"/>
      <c r="L47" s="25"/>
      <c r="M47" s="26"/>
      <c r="N47" s="26"/>
      <c r="O47" s="26"/>
    </row>
    <row r="48" spans="1:15" x14ac:dyDescent="0.45">
      <c r="G48" s="33"/>
      <c r="I48" s="32"/>
      <c r="J48" s="25"/>
      <c r="L48" s="25"/>
      <c r="M48" s="26"/>
      <c r="N48" s="26"/>
      <c r="O48" s="26"/>
    </row>
    <row r="49" spans="7:15" x14ac:dyDescent="0.45">
      <c r="G49" s="33"/>
      <c r="I49" s="32"/>
      <c r="J49" s="25"/>
      <c r="L49" s="25"/>
      <c r="M49" s="26"/>
      <c r="N49" s="26"/>
      <c r="O49" s="26"/>
    </row>
  </sheetData>
  <mergeCells count="18">
    <mergeCell ref="C5:C7"/>
    <mergeCell ref="D5:D7"/>
    <mergeCell ref="I6:I7"/>
    <mergeCell ref="L5:L7"/>
    <mergeCell ref="A1:K1"/>
    <mergeCell ref="A2:K2"/>
    <mergeCell ref="A3:K3"/>
    <mergeCell ref="A4:K4"/>
    <mergeCell ref="F6:F7"/>
    <mergeCell ref="G6:G7"/>
    <mergeCell ref="H6:H7"/>
    <mergeCell ref="J6:J7"/>
    <mergeCell ref="E5:E7"/>
    <mergeCell ref="F5:G5"/>
    <mergeCell ref="H5:J5"/>
    <mergeCell ref="K5:K7"/>
    <mergeCell ref="A5:A7"/>
    <mergeCell ref="B5:B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2" manualBreakCount="2">
    <brk id="15" max="10" man="1"/>
    <brk id="2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view="pageBreakPreview" topLeftCell="C1" zoomScale="40" zoomScaleSheetLayoutView="40" workbookViewId="0">
      <pane ySplit="7" topLeftCell="A8" activePane="bottomLeft" state="frozen"/>
      <selection pane="bottomLeft" sqref="A1:K1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7" t="str">
        <f>'เฉพาะเจาะจง '!A1:L1</f>
        <v>สรุปผลการดำเนินการจัดซื้อจัดจ้างในรอบเดือน ตุลาคม พ.ศ.2567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1"/>
    </row>
    <row r="2" spans="1:15" ht="36" x14ac:dyDescent="0.55000000000000004">
      <c r="A2" s="67" t="str">
        <f>'เฉพาะเจาะจง '!A2:L2</f>
        <v>สำนักงานประปาสาขาสุวรรณภูมิ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1"/>
    </row>
    <row r="3" spans="1:15" ht="36" x14ac:dyDescent="0.55000000000000004">
      <c r="A3" s="68" t="str">
        <f>'เฉพาะเจาะจง '!A3:L3</f>
        <v>วันที่ 5 พฤศจิกายน 2567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2"/>
    </row>
    <row r="4" spans="1:15" ht="36" x14ac:dyDescent="0.55000000000000004">
      <c r="A4" s="69" t="s">
        <v>18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3"/>
    </row>
    <row r="5" spans="1:15" s="9" customFormat="1" ht="42" customHeight="1" x14ac:dyDescent="0.2">
      <c r="A5" s="66" t="s">
        <v>1</v>
      </c>
      <c r="B5" s="66" t="s">
        <v>5</v>
      </c>
      <c r="C5" s="75" t="s">
        <v>14</v>
      </c>
      <c r="D5" s="75" t="s">
        <v>15</v>
      </c>
      <c r="E5" s="66" t="s">
        <v>6</v>
      </c>
      <c r="F5" s="66" t="s">
        <v>7</v>
      </c>
      <c r="G5" s="66"/>
      <c r="H5" s="66" t="s">
        <v>8</v>
      </c>
      <c r="I5" s="66"/>
      <c r="J5" s="66"/>
      <c r="K5" s="66" t="s">
        <v>9</v>
      </c>
      <c r="L5" s="66" t="s">
        <v>2</v>
      </c>
      <c r="M5" s="8"/>
      <c r="N5" s="8"/>
      <c r="O5" s="8"/>
    </row>
    <row r="6" spans="1:15" s="9" customFormat="1" ht="21" customHeight="1" x14ac:dyDescent="0.2">
      <c r="A6" s="66"/>
      <c r="B6" s="66"/>
      <c r="C6" s="75"/>
      <c r="D6" s="75"/>
      <c r="E6" s="66"/>
      <c r="F6" s="70" t="s">
        <v>3</v>
      </c>
      <c r="G6" s="72" t="s">
        <v>16</v>
      </c>
      <c r="H6" s="70" t="s">
        <v>4</v>
      </c>
      <c r="I6" s="64" t="s">
        <v>19</v>
      </c>
      <c r="J6" s="64" t="s">
        <v>17</v>
      </c>
      <c r="K6" s="66"/>
      <c r="L6" s="66"/>
      <c r="M6" s="8"/>
      <c r="N6" s="8"/>
      <c r="O6" s="8"/>
    </row>
    <row r="7" spans="1:15" s="9" customFormat="1" ht="99" customHeight="1" x14ac:dyDescent="0.2">
      <c r="A7" s="66"/>
      <c r="B7" s="66"/>
      <c r="C7" s="75"/>
      <c r="D7" s="75"/>
      <c r="E7" s="66"/>
      <c r="F7" s="71"/>
      <c r="G7" s="73"/>
      <c r="H7" s="74"/>
      <c r="I7" s="65"/>
      <c r="J7" s="65"/>
      <c r="K7" s="66"/>
      <c r="L7" s="66"/>
      <c r="M7" s="8"/>
      <c r="N7" s="8"/>
      <c r="O7" s="8"/>
    </row>
    <row r="8" spans="1:15" s="29" customFormat="1" ht="170.25" customHeight="1" x14ac:dyDescent="0.2">
      <c r="A8" s="12">
        <v>1</v>
      </c>
      <c r="B8" s="13" t="s">
        <v>29</v>
      </c>
      <c r="C8" s="14">
        <v>8000000</v>
      </c>
      <c r="D8" s="14">
        <v>8559158</v>
      </c>
      <c r="E8" s="58" t="s">
        <v>27</v>
      </c>
      <c r="F8" s="58" t="s">
        <v>30</v>
      </c>
      <c r="G8" s="14">
        <v>8516882</v>
      </c>
      <c r="H8" s="58" t="str">
        <f t="shared" ref="H8:H9" si="0">F8</f>
        <v>หจก.ปิยชาติ คอนสตรัคชั่น</v>
      </c>
      <c r="I8" s="14">
        <f t="shared" ref="I8:I9" si="1">ROUND((J8*100)/107,2)</f>
        <v>7959702.7999999998</v>
      </c>
      <c r="J8" s="14">
        <f t="shared" ref="J8:J9" si="2">G8</f>
        <v>8516882</v>
      </c>
      <c r="K8" s="12" t="s">
        <v>10</v>
      </c>
      <c r="L8" s="24" t="s">
        <v>31</v>
      </c>
    </row>
    <row r="9" spans="1:15" s="29" customFormat="1" ht="144" x14ac:dyDescent="0.2">
      <c r="A9" s="12">
        <v>2</v>
      </c>
      <c r="B9" s="13" t="s">
        <v>68</v>
      </c>
      <c r="C9" s="14">
        <v>1864000</v>
      </c>
      <c r="D9" s="14">
        <v>1994480</v>
      </c>
      <c r="E9" s="58" t="s">
        <v>27</v>
      </c>
      <c r="F9" s="58" t="s">
        <v>69</v>
      </c>
      <c r="G9" s="14">
        <v>1825884.38</v>
      </c>
      <c r="H9" s="58" t="str">
        <f t="shared" si="0"/>
        <v>หจก.เค.ที.เมนเดอร์</v>
      </c>
      <c r="I9" s="14">
        <f t="shared" si="1"/>
        <v>1706434</v>
      </c>
      <c r="J9" s="14">
        <f t="shared" si="2"/>
        <v>1825884.38</v>
      </c>
      <c r="K9" s="12" t="s">
        <v>10</v>
      </c>
      <c r="L9" s="24" t="s">
        <v>70</v>
      </c>
    </row>
    <row r="10" spans="1:15" s="10" customFormat="1" ht="48.75" customHeight="1" x14ac:dyDescent="0.2">
      <c r="A10" s="35"/>
      <c r="B10" s="16"/>
      <c r="C10" s="17"/>
      <c r="D10" s="17"/>
      <c r="E10" s="36"/>
      <c r="F10" s="36"/>
      <c r="G10" s="17"/>
      <c r="H10" s="36"/>
      <c r="I10" s="19">
        <f>ROUNDDOWN(SUM(I8:I9),2)</f>
        <v>9666136.8000000007</v>
      </c>
      <c r="J10" s="19">
        <f>SUM(J8:J9)</f>
        <v>10342766.379999999</v>
      </c>
      <c r="K10" s="36"/>
      <c r="L10" s="37"/>
    </row>
    <row r="11" spans="1:15" s="3" customFormat="1" ht="36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17.25" customHeight="1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K12" s="11"/>
      <c r="L12" s="20"/>
    </row>
    <row r="13" spans="1:15" s="3" customFormat="1" ht="36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57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38.25" customHeight="1" x14ac:dyDescent="0.55000000000000004">
      <c r="A15" s="15"/>
      <c r="B15" s="11"/>
      <c r="C15" s="41" t="str">
        <f>'เฉพาะเจาะจง '!C28</f>
        <v>(นายอิศรา อุณหะสูต)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s="3" customFormat="1" ht="38.25" customHeight="1" x14ac:dyDescent="0.55000000000000004">
      <c r="A16" s="15"/>
      <c r="B16" s="11"/>
      <c r="C16" s="41" t="str">
        <f>'เฉพาะเจาะจง '!C29</f>
        <v>นักบัญชี 5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s="3" customFormat="1" ht="38.25" customHeight="1" x14ac:dyDescent="0.55000000000000004">
      <c r="A17" s="15"/>
      <c r="B17" s="11"/>
      <c r="C17" s="41" t="str">
        <f>'เฉพาะเจาะจง '!C30</f>
        <v>สจพ.กธบ.สสสภ.</v>
      </c>
      <c r="D17" s="23"/>
      <c r="E17" s="15"/>
      <c r="F17" s="11"/>
      <c r="G17" s="18"/>
      <c r="H17" s="11"/>
      <c r="I17" s="11"/>
      <c r="J17" s="22"/>
      <c r="K17" s="11"/>
      <c r="L17" s="20"/>
    </row>
    <row r="18" spans="1:12" ht="36" x14ac:dyDescent="0.55000000000000004">
      <c r="A18" s="15"/>
      <c r="B18" s="11"/>
      <c r="C18" s="11"/>
      <c r="D18" s="23"/>
      <c r="E18" s="15"/>
      <c r="F18" s="11"/>
      <c r="G18" s="18"/>
      <c r="H18" s="11"/>
      <c r="I18" s="11"/>
      <c r="J18" s="22"/>
      <c r="K18" s="11"/>
      <c r="L18" s="20"/>
    </row>
  </sheetData>
  <mergeCells count="18">
    <mergeCell ref="H5:J5"/>
    <mergeCell ref="K5:K7"/>
    <mergeCell ref="L5:L7"/>
    <mergeCell ref="F6:F7"/>
    <mergeCell ref="A1:K1"/>
    <mergeCell ref="A2:K2"/>
    <mergeCell ref="A3:K3"/>
    <mergeCell ref="A4:K4"/>
    <mergeCell ref="G6:G7"/>
    <mergeCell ref="H6:H7"/>
    <mergeCell ref="I6:I7"/>
    <mergeCell ref="J6:J7"/>
    <mergeCell ref="A5:A7"/>
    <mergeCell ref="B5:B7"/>
    <mergeCell ref="C5:C7"/>
    <mergeCell ref="D5:D7"/>
    <mergeCell ref="E5:E7"/>
    <mergeCell ref="F5:G5"/>
  </mergeCells>
  <printOptions horizontalCentered="1"/>
  <pageMargins left="0.19685039370078741" right="0.19685039370078741" top="0.26" bottom="0.3" header="0.25" footer="0.16"/>
  <pageSetup paperSize="9" scale="4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tabSelected="1" view="pageBreakPreview" topLeftCell="C1" zoomScaleSheetLayoutView="100" workbookViewId="0">
      <pane ySplit="7" topLeftCell="A8" activePane="bottomLeft" state="frozen"/>
      <selection pane="bottomLeft" sqref="A1:K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7" t="str">
        <f>'ประกวด '!A1:L1</f>
        <v>สรุปผลการดำเนินการจัดซื้อจัดจ้างในรอบเดือน ตุลาคม พ.ศ.2567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1"/>
    </row>
    <row r="2" spans="1:15" ht="36" x14ac:dyDescent="0.55000000000000004">
      <c r="A2" s="67" t="str">
        <f>'ประกวด '!A2:L2</f>
        <v>สำนักงานประปาสาขาสุวรรณภูมิ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1"/>
    </row>
    <row r="3" spans="1:15" ht="36" x14ac:dyDescent="0.55000000000000004">
      <c r="A3" s="68" t="str">
        <f>'ประกวด '!A3:L3</f>
        <v>วันที่ 5 พฤศจิกายน 2567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2"/>
    </row>
    <row r="4" spans="1:15" ht="36" x14ac:dyDescent="0.55000000000000004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3"/>
    </row>
    <row r="5" spans="1:15" s="9" customFormat="1" ht="42" customHeight="1" x14ac:dyDescent="0.2">
      <c r="A5" s="66" t="s">
        <v>1</v>
      </c>
      <c r="B5" s="66" t="s">
        <v>5</v>
      </c>
      <c r="C5" s="75" t="s">
        <v>14</v>
      </c>
      <c r="D5" s="75" t="s">
        <v>15</v>
      </c>
      <c r="E5" s="66" t="s">
        <v>6</v>
      </c>
      <c r="F5" s="66" t="s">
        <v>7</v>
      </c>
      <c r="G5" s="66"/>
      <c r="H5" s="66" t="s">
        <v>8</v>
      </c>
      <c r="I5" s="66"/>
      <c r="J5" s="66"/>
      <c r="K5" s="66" t="s">
        <v>9</v>
      </c>
      <c r="L5" s="66" t="s">
        <v>2</v>
      </c>
      <c r="M5" s="8"/>
      <c r="N5" s="8"/>
      <c r="O5" s="8"/>
    </row>
    <row r="6" spans="1:15" s="9" customFormat="1" ht="57.75" customHeight="1" x14ac:dyDescent="0.2">
      <c r="A6" s="66"/>
      <c r="B6" s="66"/>
      <c r="C6" s="75"/>
      <c r="D6" s="75"/>
      <c r="E6" s="66"/>
      <c r="F6" s="70" t="s">
        <v>3</v>
      </c>
      <c r="G6" s="72" t="s">
        <v>16</v>
      </c>
      <c r="H6" s="70" t="s">
        <v>4</v>
      </c>
      <c r="I6" s="64" t="s">
        <v>22</v>
      </c>
      <c r="J6" s="64" t="s">
        <v>23</v>
      </c>
      <c r="K6" s="66"/>
      <c r="L6" s="66"/>
      <c r="M6" s="8"/>
      <c r="N6" s="8"/>
      <c r="O6" s="8"/>
    </row>
    <row r="7" spans="1:15" s="9" customFormat="1" ht="81.75" customHeight="1" x14ac:dyDescent="0.2">
      <c r="A7" s="66"/>
      <c r="B7" s="66"/>
      <c r="C7" s="75"/>
      <c r="D7" s="75"/>
      <c r="E7" s="66"/>
      <c r="F7" s="71"/>
      <c r="G7" s="73"/>
      <c r="H7" s="74"/>
      <c r="I7" s="65"/>
      <c r="J7" s="65"/>
      <c r="K7" s="66"/>
      <c r="L7" s="66"/>
      <c r="M7" s="8"/>
      <c r="N7" s="8"/>
      <c r="O7" s="8"/>
    </row>
    <row r="8" spans="1:15" s="29" customFormat="1" ht="216" x14ac:dyDescent="0.2">
      <c r="A8" s="12">
        <v>1</v>
      </c>
      <c r="B8" s="13" t="s">
        <v>76</v>
      </c>
      <c r="C8" s="14">
        <v>2836373.83</v>
      </c>
      <c r="D8" s="14">
        <v>3034920</v>
      </c>
      <c r="E8" s="12" t="s">
        <v>25</v>
      </c>
      <c r="F8" s="60" t="s">
        <v>77</v>
      </c>
      <c r="G8" s="14">
        <v>2882026</v>
      </c>
      <c r="H8" s="58" t="str">
        <f t="shared" ref="H8" si="0">F8</f>
        <v>บจก.เอสดี. วอเตอร์</v>
      </c>
      <c r="I8" s="14">
        <f t="shared" ref="I8" si="1">ROUND((J8*100)/107,2)</f>
        <v>2693482.24</v>
      </c>
      <c r="J8" s="14">
        <f t="shared" ref="J8" si="2">G8</f>
        <v>2882026</v>
      </c>
      <c r="K8" s="12" t="s">
        <v>10</v>
      </c>
      <c r="L8" s="24" t="s">
        <v>78</v>
      </c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2693482.24</v>
      </c>
      <c r="J9" s="19">
        <f>SUM(J8:J8)</f>
        <v>2882026</v>
      </c>
      <c r="K9" s="11"/>
      <c r="L9" s="20"/>
    </row>
    <row r="10" spans="1:15" s="3" customFormat="1" ht="36" x14ac:dyDescent="0.55000000000000004">
      <c r="A10" s="15"/>
      <c r="B10" s="11" t="s">
        <v>24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13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'!C28</f>
        <v>(นายอิศรา อุณหะสูต)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'!C29</f>
        <v>นักบัญชี 5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 t="str">
        <f>'เฉพาะเจาะจง '!C30</f>
        <v>สจพ.กธบ.สสสภ.</v>
      </c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L5:L7"/>
    <mergeCell ref="F6:F7"/>
    <mergeCell ref="G6:G7"/>
    <mergeCell ref="H6:H7"/>
    <mergeCell ref="I6:I7"/>
    <mergeCell ref="J6:J7"/>
    <mergeCell ref="F5:G5"/>
    <mergeCell ref="H5:J5"/>
    <mergeCell ref="K5:K7"/>
    <mergeCell ref="A1:K1"/>
    <mergeCell ref="A2:K2"/>
    <mergeCell ref="A3:K3"/>
    <mergeCell ref="A4:K4"/>
    <mergeCell ref="A5:A7"/>
    <mergeCell ref="B5:B7"/>
    <mergeCell ref="C5:C7"/>
    <mergeCell ref="D5:D7"/>
    <mergeCell ref="E5:E7"/>
  </mergeCells>
  <pageMargins left="0.59055118110236204" right="0.196850393700787" top="0.44685039399999998" bottom="0.196850393700787" header="0.196850393700787" footer="0.196850393700787"/>
  <pageSetup paperSize="9" scale="4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นาวรัตน์ แซ่ลิ้ม</cp:lastModifiedBy>
  <cp:lastPrinted>2024-11-05T04:49:27Z</cp:lastPrinted>
  <dcterms:created xsi:type="dcterms:W3CDTF">2015-10-28T04:52:24Z</dcterms:created>
  <dcterms:modified xsi:type="dcterms:W3CDTF">2024-11-12T07:22:17Z</dcterms:modified>
</cp:coreProperties>
</file>